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6.2024" sheetId="1" r:id="rId1"/>
  </sheets>
  <definedNames>
    <definedName name="Excel_BuiltIn__FilterDatabase" localSheetId="0">'01.06.2024'!$A$5:$E$5</definedName>
    <definedName name="_xlnm.Print_Titles" localSheetId="0">'01.06.2024'!$5:$5</definedName>
  </definedNames>
  <calcPr calcId="124519"/>
</workbook>
</file>

<file path=xl/calcChain.xml><?xml version="1.0" encoding="utf-8"?>
<calcChain xmlns="http://schemas.openxmlformats.org/spreadsheetml/2006/main">
  <c r="D75" i="1"/>
  <c r="E75"/>
  <c r="D6"/>
  <c r="E20"/>
  <c r="D20"/>
  <c r="E7"/>
  <c r="D7"/>
  <c r="E36"/>
  <c r="D36"/>
  <c r="D34" s="1"/>
  <c r="C34"/>
  <c r="D39"/>
  <c r="D38" s="1"/>
  <c r="G10"/>
  <c r="E10"/>
  <c r="F10" s="1"/>
  <c r="C10"/>
  <c r="D41" l="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C75" l="1"/>
  <c r="G12"/>
  <c r="F73"/>
  <c r="F56"/>
  <c r="F12"/>
  <c r="F7"/>
  <c r="F71"/>
  <c r="G7"/>
  <c r="F24"/>
  <c r="F16"/>
  <c r="F11"/>
  <c r="D10" s="1"/>
  <c r="F54"/>
  <c r="F27"/>
  <c r="G27"/>
  <c r="G16"/>
  <c r="G31"/>
  <c r="G24"/>
  <c r="F31"/>
  <c r="F58"/>
  <c r="F46"/>
  <c r="G71"/>
  <c r="G46"/>
  <c r="F38"/>
  <c r="E44" l="1"/>
  <c r="E77" s="1"/>
  <c r="E95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D95" s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<sst xmlns="http://schemas.openxmlformats.org/spreadsheetml/2006/main" count="187" uniqueCount="182">
  <si>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</si>
  <si>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</si>
  <si>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</si>
  <si>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</si>
  <si>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</si>
  <si>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</si>
  <si>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</si>
  <si>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</si>
  <si>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</si>
  <si>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</si>
  <si>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</si>
  <si>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</si>
  <si>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</si>
  <si>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</si>
  <si>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</si>
  <si>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</si>
  <si>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</si>
  <si>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</si>
  <si>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</si>
  <si>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</si>
  <si>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</si>
  <si>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</si>
  <si>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</si>
  <si>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</si>
  <si>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</si>
  <si>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</si>
  <si>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</si>
  <si>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</si>
  <si>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</si>
  <si>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</si>
  <si>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</si>
  <si>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</si>
  <si>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</si>
  <si>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</si>
  <si>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</si>
  <si>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</si>
  <si>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</si>
  <si>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</si>
  <si>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</si>
  <si>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</si>
  <si>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</si>
  <si>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</si>
  <si>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</si>
  <si>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</si>
  <si>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</si>
  <si>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</si>
  <si>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</si>
  <si>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</si>
  <si>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</si>
  <si>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</si>
  <si>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</si>
  <si>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</si>
  <si>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</si>
  <si>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</si>
  <si>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</si>
  <si>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</si>
  <si>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</si>
  <si>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</si>
  <si>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</si>
  <si>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</si>
  <si>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</si>
  <si>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</si>
  <si>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</si>
  <si>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</si>
  <si>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</si>
  <si>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</si>
  <si>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</si>
  <si>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</si>
  <si>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</si>
  <si>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</si>
  <si>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</si>
  <si>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</si>
  <si>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</si>
  <si>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</si>
  <si>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</si>
  <si>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</si>
  <si>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</si>
  <si>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</si>
  <si>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</si>
  <si>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</si>
  <si>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</si>
  <si>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</si>
  <si>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</si>
  <si>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</si>
  <si>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</si>
  <si>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</si>
  <si>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</si>
  <si>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</si>
  <si>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</si>
  <si>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</si>
  <si>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</si>
  <si>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</si>
  <si>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</si>
  <si>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</si>
  <si>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</si>
  <si>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</si>
  <si>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</si>
  <si>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</si>
  <si>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</si>
  <si>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</si>
  <si>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</si>
  <si>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</si>
  <si>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</si>
  <si>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</si>
  <si>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</si>
  <si>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</si>
  <si>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</si>
  <si>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</si>
  <si>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</si>
  <si>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</si>
  <si>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</si>
  <si>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</si>
  <si>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</si>
  <si>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</si>
  <si>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</si>
  <si>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</si>
  <si>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</si>
  <si>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</si>
  <si>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</si>
  <si>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</si>
  <si>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</si>
  <si>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</si>
  <si>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</si>
  <si>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</si>
  <si>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</si>
  <si>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</si>
  <si>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</si>
  <si>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</si>
  <si>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</si>
  <si>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</si>
  <si>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</si>
  <si>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</si>
  <si>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</si>
  <si>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</si>
  <si>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</si>
  <si>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</si>
  <si>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</si>
  <si>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</si>
  <si>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</si>
  <si>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</si>
  <si>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</si>
  <si>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</si>
  <si>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</si>
  <si>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</si>
  <si>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</si>
  <si>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</si>
  <si>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</si>
  <si>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</si>
  <si>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</si>
  <si>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</si>
  <si>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</si>
  <si>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</si>
  <si>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</si>
  <si>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</si>
  <si>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</si>
  <si>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</si>
  <si>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</si>
  <si>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</si>
  <si>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</si>
  <si>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</si>
  <si>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</si>
  <si>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</si>
  <si>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</si>
  <si>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</si>
  <si>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</si>
  <si>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</si>
  <si>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</si>
  <si>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</si>
  <si>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</si>
  <si>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</si>
  <si>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</si>
  <si>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</si>
  <si>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</si>
  <si>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</si>
  <si>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</si>
  <si>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</si>
  <si>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</si>
  <si>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01.11.2024 г.</t>
  </si>
  <si>
    <t>Уточненный план на 01.11.2024 год</t>
  </si>
  <si>
    <t xml:space="preserve"> План на 01.11.2024 года</t>
  </si>
  <si>
    <t>Исполнено на 01.11.2024г</t>
  </si>
  <si>
    <t>% исполнения к плану октября 2024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</si>
</sst>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0" zoomScaleNormal="90" zoomScaleSheetLayoutView="100" workbookViewId="0">
      <selection activeCell="A76" sqref="A76:G76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2901.1</v>
      </c>
      <c r="D6" s="18">
        <f>SUM(D7+D9+D10+D12+D16)</f>
        <v>2591</v>
      </c>
      <c r="E6" s="18">
        <f>SUM(E7+E9+E10+E12+E16)</f>
        <v>2741.5</v>
      </c>
      <c r="F6" s="18">
        <f t="shared" ref="F6:F32" si="0">E6/C6*100</f>
        <v>94.498638447485433</v>
      </c>
      <c r="G6" s="19">
        <f t="shared" ref="G6:G9" si="1">E6/D6*100</f>
        <v>105.80856812041684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29</v>
      </c>
      <c r="D7" s="23">
        <f>SUM(D8:D8)</f>
        <v>24.7</v>
      </c>
      <c r="E7" s="23">
        <f>SUM(E8)</f>
        <v>24.7</v>
      </c>
      <c r="F7" s="23">
        <f t="shared" si="0"/>
        <v>85.172413793103445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29</v>
      </c>
      <c r="D8" s="27">
        <v>24.7</v>
      </c>
      <c r="E8" s="27">
        <v>24.7</v>
      </c>
      <c r="F8" s="27">
        <f t="shared" si="0"/>
        <v>85.172413793103445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1000.8</v>
      </c>
      <c r="D9" s="31">
        <v>896</v>
      </c>
      <c r="E9" s="31">
        <v>896</v>
      </c>
      <c r="F9" s="31">
        <f t="shared" si="0"/>
        <v>89.528377298161473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245.1</v>
      </c>
      <c r="D10" s="31">
        <f>SUM(D11)</f>
        <v>150</v>
      </c>
      <c r="E10" s="31">
        <f>SUM(E11)</f>
        <v>150</v>
      </c>
      <c r="F10" s="31">
        <f>E10/C10*100</f>
        <v>61.199510403916769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245.1</v>
      </c>
      <c r="D11" s="27">
        <v>150</v>
      </c>
      <c r="E11" s="27">
        <v>150</v>
      </c>
      <c r="F11" s="27">
        <f>SUM(F10)</f>
        <v>61.199510403916769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1315.6</v>
      </c>
      <c r="D12" s="31">
        <f>(D13+D14+D15)</f>
        <v>1225.3</v>
      </c>
      <c r="E12" s="31">
        <f>(E13+E14+E15)</f>
        <v>1374.3999999999999</v>
      </c>
      <c r="F12" s="31">
        <f t="shared" si="0"/>
        <v>104.46944359987837</v>
      </c>
      <c r="G12" s="24">
        <f t="shared" ref="G12:G21" si="2">E12/D12*100</f>
        <v>112.16844854321391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136</v>
      </c>
      <c r="D13" s="27">
        <v>136</v>
      </c>
      <c r="E13" s="27">
        <v>136.30000000000001</v>
      </c>
      <c r="F13" s="27">
        <f t="shared" si="0"/>
        <v>100.22058823529412</v>
      </c>
      <c r="G13" s="28">
        <f t="shared" si="2"/>
        <v>100.22058823529412</v>
      </c>
    </row>
    <row r="14" spans="1:7" s="20" customFormat="1" ht="78" customHeight="1" thickBot="1">
      <c r="A14" s="84" t="s">
        <v>159</v>
      </c>
      <c r="B14" s="26" t="s">
        <v>161</v>
      </c>
      <c r="C14" s="27">
        <v>866.4</v>
      </c>
      <c r="D14" s="27">
        <v>866.4</v>
      </c>
      <c r="E14" s="27">
        <v>1014.5</v>
      </c>
      <c r="F14" s="27">
        <f t="shared" si="0"/>
        <v>117.09372114496767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313.2</v>
      </c>
      <c r="D15" s="27">
        <v>222.9</v>
      </c>
      <c r="E15" s="27">
        <v>223.6</v>
      </c>
      <c r="F15" s="27">
        <f t="shared" si="0"/>
        <v>71.392081736909319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295</v>
      </c>
      <c r="E16" s="31">
        <f>SUM(E17+E20)</f>
        <v>296.39999999999998</v>
      </c>
      <c r="F16" s="31">
        <f t="shared" si="0"/>
        <v>95.428203477141011</v>
      </c>
      <c r="G16" s="24">
        <f t="shared" si="2"/>
        <v>100.47457627118644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129.80000000000001</v>
      </c>
      <c r="E17" s="31">
        <f>SUM(E18:E19)</f>
        <v>131.19999999999999</v>
      </c>
      <c r="F17" s="31">
        <f t="shared" si="0"/>
        <v>99.243570347957643</v>
      </c>
      <c r="G17" s="24">
        <f t="shared" si="2"/>
        <v>101.07858243451462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117.8</v>
      </c>
      <c r="E18" s="27">
        <v>119.2</v>
      </c>
      <c r="F18" s="27">
        <f t="shared" si="0"/>
        <v>101.18845500848896</v>
      </c>
      <c r="G18" s="28">
        <f t="shared" si="2"/>
        <v>101.18845500848896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12</v>
      </c>
      <c r="E19" s="27">
        <v>12</v>
      </c>
      <c r="F19" s="27">
        <f t="shared" si="0"/>
        <v>83.333333333333329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165.2</v>
      </c>
      <c r="E20" s="41">
        <f>SUM(E21)</f>
        <v>165.2</v>
      </c>
      <c r="F20" s="41">
        <f t="shared" si="0"/>
        <v>92.600896860986538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165.2</v>
      </c>
      <c r="E21" s="27">
        <v>165.2</v>
      </c>
      <c r="F21" s="27">
        <f t="shared" si="0"/>
        <v>92.600896860986538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2413.1999999999998</v>
      </c>
      <c r="D22" s="18">
        <f>D23+D43</f>
        <v>1506.1</v>
      </c>
      <c r="E22" s="18">
        <f>E23+E43</f>
        <v>1506.1</v>
      </c>
      <c r="F22" s="18">
        <f t="shared" si="0"/>
        <v>62.410906679927066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1506.1</v>
      </c>
      <c r="E23" s="23">
        <f>E24+E34+E38+E41</f>
        <v>1506.1</v>
      </c>
      <c r="F23" s="23">
        <f t="shared" si="0"/>
        <v>87.345589514585626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965.5</v>
      </c>
      <c r="D24" s="31">
        <f>D25+D33</f>
        <v>804.6</v>
      </c>
      <c r="E24" s="31">
        <f>E25+E33</f>
        <v>804.6</v>
      </c>
      <c r="F24" s="31">
        <f t="shared" si="0"/>
        <v>83.33505955463491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270.5</v>
      </c>
      <c r="D25" s="34">
        <v>225.4</v>
      </c>
      <c r="E25" s="34">
        <v>225.4</v>
      </c>
      <c r="F25" s="27">
        <f t="shared" si="0"/>
        <v>83.327171903881705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695</v>
      </c>
      <c r="D33" s="34">
        <v>579.20000000000005</v>
      </c>
      <c r="E33" s="34">
        <v>579.20000000000005</v>
      </c>
      <c r="F33" s="27">
        <f>E33/C33*100</f>
        <v>83.338129496402885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581.20000000000005</v>
      </c>
      <c r="D34" s="35">
        <f>SUM(D36)</f>
        <v>473.2</v>
      </c>
      <c r="E34" s="35">
        <f>SUM(E35)</f>
        <v>473.2</v>
      </c>
      <c r="F34" s="27">
        <f t="shared" ref="F34:F37" si="4">E34/C34*100</f>
        <v>81.417756366139017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v>581.20000000000005</v>
      </c>
      <c r="D35" s="40">
        <f>D36</f>
        <v>473.2</v>
      </c>
      <c r="E35" s="40">
        <f>E36</f>
        <v>473.2</v>
      </c>
      <c r="F35" s="41">
        <f t="shared" si="4"/>
        <v>81.417756366139017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v>581.20000000000005</v>
      </c>
      <c r="D36" s="34">
        <f>SUM(D37)</f>
        <v>473.2</v>
      </c>
      <c r="E36" s="34">
        <f>SUM(E37)</f>
        <v>473.2</v>
      </c>
      <c r="F36" s="27">
        <f t="shared" si="4"/>
        <v>81.417756366139017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581.20000000000005</v>
      </c>
      <c r="D37" s="34">
        <v>473.2</v>
      </c>
      <c r="E37" s="34">
        <v>473.2</v>
      </c>
      <c r="F37" s="27">
        <f t="shared" si="4"/>
        <v>81.417756366139017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136.69999999999999</v>
      </c>
      <c r="D38" s="31">
        <f>SUM(D39)</f>
        <v>112.7</v>
      </c>
      <c r="E38" s="31">
        <f>SUM(E39)</f>
        <v>112.7</v>
      </c>
      <c r="F38" s="31">
        <f>E38/C38*100</f>
        <v>82.443306510607172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136.69999999999999</v>
      </c>
      <c r="D39" s="40">
        <f t="shared" ref="D39:E39" si="6">D40</f>
        <v>112.7</v>
      </c>
      <c r="E39" s="40">
        <f t="shared" si="6"/>
        <v>112.7</v>
      </c>
      <c r="F39" s="41">
        <f t="shared" ref="F39:F44" si="7">E39/C39*100</f>
        <v>82.443306510607172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136.69999999999999</v>
      </c>
      <c r="D40" s="34">
        <v>112.7</v>
      </c>
      <c r="E40" s="34">
        <v>112.7</v>
      </c>
      <c r="F40" s="27">
        <f t="shared" si="7"/>
        <v>82.443306510607172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729.8</v>
      </c>
      <c r="D41" s="79">
        <f t="shared" ref="D41:E41" si="9">D42</f>
        <v>115.6</v>
      </c>
      <c r="E41" s="79">
        <f t="shared" si="9"/>
        <v>115.6</v>
      </c>
      <c r="F41" s="73">
        <f t="shared" si="7"/>
        <v>15.839956152370513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729.8</v>
      </c>
      <c r="D42" s="76">
        <v>115.6</v>
      </c>
      <c r="E42" s="76">
        <v>115.6</v>
      </c>
      <c r="F42" s="73">
        <f t="shared" si="7"/>
        <v>15.839956152370513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5314.2999999999993</v>
      </c>
      <c r="D44" s="45">
        <f>D22+D6</f>
        <v>4097.1000000000004</v>
      </c>
      <c r="E44" s="45">
        <f>E22+E6</f>
        <v>4247.6000000000004</v>
      </c>
      <c r="F44" s="45">
        <f t="shared" si="7"/>
        <v>79.927742129725473</v>
      </c>
      <c r="G44" s="46">
        <f t="shared" ref="G44" si="10">E44/D44*100</f>
        <v>103.67332991628224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2713.8</v>
      </c>
      <c r="D46" s="51">
        <f>SUM(D48:D53)</f>
        <v>1486.6</v>
      </c>
      <c r="E46" s="51">
        <f>SUM(E48:E53)</f>
        <v>1486.6</v>
      </c>
      <c r="F46" s="51">
        <f t="shared" ref="F46:F55" si="11">E46/C46*100</f>
        <v>54.7792762915469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2679.8</v>
      </c>
      <c r="D48" s="54">
        <v>1454.6</v>
      </c>
      <c r="E48" s="54">
        <v>1454.6</v>
      </c>
      <c r="F48" s="54">
        <f t="shared" si="11"/>
        <v>54.280170161952377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32</v>
      </c>
      <c r="D51" s="54">
        <v>32</v>
      </c>
      <c r="E51" s="54">
        <v>32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136.69999999999999</v>
      </c>
      <c r="D54" s="51">
        <f>SUM(D55:D55)</f>
        <v>97.8</v>
      </c>
      <c r="E54" s="51">
        <f>SUM(E55:E55)</f>
        <v>97.8</v>
      </c>
      <c r="F54" s="51">
        <f t="shared" si="11"/>
        <v>71.543525969275791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136.69999999999999</v>
      </c>
      <c r="D55" s="54">
        <v>97.8</v>
      </c>
      <c r="E55" s="54">
        <v>97.8</v>
      </c>
      <c r="F55" s="54">
        <f t="shared" si="11"/>
        <v>71.543525969275791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</v>
      </c>
      <c r="D56" s="51">
        <f>SUM(D57:D57)</f>
        <v>0</v>
      </c>
      <c r="E56" s="51">
        <v>0</v>
      </c>
      <c r="F56" s="51">
        <f>E56/C56*100</f>
        <v>0</v>
      </c>
      <c r="G56" s="51">
        <v>0</v>
      </c>
    </row>
    <row r="57" spans="1:7" ht="46.8">
      <c r="A57" s="52" t="s">
        <v>149</v>
      </c>
      <c r="B57" s="53" t="s">
        <v>148</v>
      </c>
      <c r="C57" s="54">
        <v>1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1539.6</v>
      </c>
      <c r="D58" s="51">
        <f>SUM(D59:D61)</f>
        <v>217.1</v>
      </c>
      <c r="E58" s="51">
        <f>SUM(E59:E61)</f>
        <v>217.1</v>
      </c>
      <c r="F58" s="51">
        <f>E58/C58*100</f>
        <v>14.101065211743311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1539.6</v>
      </c>
      <c r="D60" s="54">
        <v>217.1</v>
      </c>
      <c r="E60" s="54">
        <v>217.1</v>
      </c>
      <c r="F60" s="54">
        <f t="shared" ref="F60:F75" si="13">E60/C60*100</f>
        <v>14.101065211743311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53</v>
      </c>
      <c r="D62" s="51">
        <f>SUM(D63:D64)</f>
        <v>45</v>
      </c>
      <c r="E62" s="51">
        <f>E63+E64</f>
        <v>45</v>
      </c>
      <c r="F62" s="51">
        <f>E62/C62*100</f>
        <v>84.905660377358487</v>
      </c>
      <c r="G62" s="51">
        <v>0</v>
      </c>
    </row>
    <row r="63" spans="1:7" ht="15.6">
      <c r="A63" s="52" t="s">
        <v>70</v>
      </c>
      <c r="B63" s="53" t="s">
        <v>176</v>
      </c>
      <c r="C63" s="54">
        <v>45</v>
      </c>
      <c r="D63" s="54">
        <v>45</v>
      </c>
      <c r="E63" s="54">
        <v>45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8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1669.4</v>
      </c>
      <c r="D71" s="51">
        <f>SUM(D72:D72)</f>
        <v>1242.7</v>
      </c>
      <c r="E71" s="51">
        <f>SUM(E72:E72)</f>
        <v>1242.7</v>
      </c>
      <c r="F71" s="51">
        <f t="shared" si="13"/>
        <v>74.439918533604882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1669.4</v>
      </c>
      <c r="D72" s="54">
        <v>1242.7</v>
      </c>
      <c r="E72" s="54">
        <v>1242.7</v>
      </c>
      <c r="F72" s="54">
        <f t="shared" si="13"/>
        <v>74.439918533604882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189.6</v>
      </c>
      <c r="D73" s="51">
        <f>SUM(D74:D74)</f>
        <v>142.19999999999999</v>
      </c>
      <c r="E73" s="51">
        <f>SUM(E74:E74)</f>
        <v>142.19999999999999</v>
      </c>
      <c r="F73" s="51">
        <f t="shared" si="13"/>
        <v>75</v>
      </c>
      <c r="G73" s="51">
        <v>0</v>
      </c>
    </row>
    <row r="74" spans="1:7" ht="15.6">
      <c r="A74" s="52" t="s">
        <v>90</v>
      </c>
      <c r="B74" s="53" t="s">
        <v>91</v>
      </c>
      <c r="C74" s="54">
        <v>189.6</v>
      </c>
      <c r="D74" s="54">
        <v>142.19999999999999</v>
      </c>
      <c r="E74" s="54">
        <v>142.19999999999999</v>
      </c>
      <c r="F74" s="54">
        <f t="shared" si="13"/>
        <v>75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6303.1</v>
      </c>
      <c r="D75" s="51">
        <f>SUM(D46+D54+D58+D62+D71+D73)</f>
        <v>3231.3999999999996</v>
      </c>
      <c r="E75" s="51">
        <f>SUM(E46+E54+E58+E62+E71+E73)</f>
        <v>3231.3999999999996</v>
      </c>
      <c r="F75" s="51">
        <f t="shared" si="13"/>
        <v>51.266836953245218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-988.80000000000109</v>
      </c>
      <c r="D77" s="51">
        <f>D44-D75</f>
        <v>865.70000000000073</v>
      </c>
      <c r="E77" s="51">
        <f>E44-E75</f>
        <v>1016.2000000000007</v>
      </c>
      <c r="F77" s="54"/>
      <c r="G77" s="54"/>
    </row>
    <row r="78" spans="1:7" ht="31.2">
      <c r="A78" s="48" t="s">
        <v>95</v>
      </c>
      <c r="B78" s="49" t="s">
        <v>96</v>
      </c>
      <c r="C78" s="51">
        <v>988.8</v>
      </c>
      <c r="D78" s="51">
        <v>568.4</v>
      </c>
      <c r="E78" s="51">
        <v>568.4</v>
      </c>
      <c r="F78" s="54"/>
      <c r="G78" s="54"/>
    </row>
    <row r="79" spans="1:7" ht="31.2">
      <c r="A79" s="48" t="s">
        <v>97</v>
      </c>
      <c r="B79" s="49" t="s">
        <v>98</v>
      </c>
      <c r="C79" s="51"/>
      <c r="D79" s="51"/>
      <c r="E79" s="51"/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-988.8</v>
      </c>
      <c r="D95" s="51">
        <f>SUM(D77)</f>
        <v>865.70000000000073</v>
      </c>
      <c r="E95" s="51">
        <f>SUM(E77)</f>
        <v>1016.2000000000007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01.06.2024</vt:lpstr>
      <vt:lpstr>'01.06.2024'!Excel_BuiltIn__FilterDatabase</vt:lpstr>
      <vt:lpstr>'01.06.2024'!Заголовки_для_печати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2024-11-01T12:12:25Z</dcterms:modified>
</cp:coreProperties>
</file>