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D197" i="1"/>
  <c r="D203"/>
  <c r="E37"/>
  <c r="E38"/>
  <c r="E49"/>
  <c r="E26"/>
  <c r="E72"/>
  <c r="E124"/>
  <c r="E142"/>
  <c r="C72"/>
  <c r="D142"/>
  <c r="C142"/>
  <c r="C138"/>
  <c r="C124"/>
  <c r="G135"/>
  <c r="F135"/>
  <c r="E134"/>
  <c r="D134"/>
  <c r="D128"/>
  <c r="D72"/>
  <c r="G145"/>
  <c r="F145"/>
  <c r="E144"/>
  <c r="D124"/>
  <c r="F114"/>
  <c r="G114"/>
  <c r="D144"/>
  <c r="C144"/>
  <c r="C15"/>
  <c r="D10"/>
  <c r="C10"/>
  <c r="D26"/>
  <c r="G14"/>
  <c r="F14"/>
  <c r="C50"/>
  <c r="C128"/>
  <c r="C185"/>
  <c r="D160"/>
  <c r="E50"/>
  <c r="F144" l="1"/>
  <c r="G144"/>
  <c r="G134"/>
  <c r="D71"/>
  <c r="C131"/>
  <c r="F84"/>
  <c r="G59" l="1"/>
  <c r="G60"/>
  <c r="F59"/>
  <c r="F60"/>
  <c r="F58"/>
  <c r="G58"/>
  <c r="E57"/>
  <c r="D57"/>
  <c r="E19"/>
  <c r="G57" l="1"/>
  <c r="F83"/>
  <c r="E164"/>
  <c r="G129"/>
  <c r="G130"/>
  <c r="F129"/>
  <c r="F130"/>
  <c r="E71"/>
  <c r="E69" s="1"/>
  <c r="E128"/>
  <c r="E126"/>
  <c r="F86"/>
  <c r="G86"/>
  <c r="G79"/>
  <c r="D164"/>
  <c r="C134"/>
  <c r="F134" s="1"/>
  <c r="E39"/>
  <c r="F79"/>
  <c r="C57"/>
  <c r="F57" s="1"/>
  <c r="D39"/>
  <c r="C39"/>
  <c r="E10"/>
  <c r="C164"/>
  <c r="D50"/>
  <c r="E117"/>
  <c r="D117"/>
  <c r="C117"/>
  <c r="G33"/>
  <c r="F33"/>
  <c r="D136"/>
  <c r="F128" l="1"/>
  <c r="G128"/>
  <c r="D120"/>
  <c r="E120"/>
  <c r="G139"/>
  <c r="F139"/>
  <c r="D138"/>
  <c r="E138"/>
  <c r="F53"/>
  <c r="G53"/>
  <c r="F52"/>
  <c r="F51"/>
  <c r="G52"/>
  <c r="G51"/>
  <c r="D156"/>
  <c r="G85"/>
  <c r="G65"/>
  <c r="D181"/>
  <c r="D185"/>
  <c r="G82"/>
  <c r="F68"/>
  <c r="G68"/>
  <c r="C71"/>
  <c r="F85"/>
  <c r="F82"/>
  <c r="C54"/>
  <c r="F113"/>
  <c r="G113"/>
  <c r="F92"/>
  <c r="G92"/>
  <c r="F17"/>
  <c r="G17"/>
  <c r="G55"/>
  <c r="G56"/>
  <c r="F55"/>
  <c r="F56"/>
  <c r="E63"/>
  <c r="C183"/>
  <c r="D131"/>
  <c r="E136"/>
  <c r="C136"/>
  <c r="F137"/>
  <c r="G137"/>
  <c r="G133"/>
  <c r="F133"/>
  <c r="G132"/>
  <c r="F132"/>
  <c r="E131"/>
  <c r="G127"/>
  <c r="F127"/>
  <c r="D126"/>
  <c r="C126"/>
  <c r="G125"/>
  <c r="F125"/>
  <c r="G123"/>
  <c r="E122"/>
  <c r="D122"/>
  <c r="C122"/>
  <c r="F123"/>
  <c r="C120"/>
  <c r="F121"/>
  <c r="G121"/>
  <c r="E115"/>
  <c r="D115"/>
  <c r="C115"/>
  <c r="F116"/>
  <c r="E54"/>
  <c r="D54"/>
  <c r="C26"/>
  <c r="G36"/>
  <c r="G35"/>
  <c r="G34"/>
  <c r="D63"/>
  <c r="C63"/>
  <c r="C62" s="1"/>
  <c r="E28"/>
  <c r="D28"/>
  <c r="C28"/>
  <c r="C30"/>
  <c r="D30"/>
  <c r="E30"/>
  <c r="C69" l="1"/>
  <c r="C38" s="1"/>
  <c r="C37" s="1"/>
  <c r="D69"/>
  <c r="F138"/>
  <c r="G71"/>
  <c r="F50"/>
  <c r="G138"/>
  <c r="G50"/>
  <c r="G54"/>
  <c r="G117"/>
  <c r="F71"/>
  <c r="F117"/>
  <c r="F26"/>
  <c r="G26"/>
  <c r="G30"/>
  <c r="G31"/>
  <c r="G25"/>
  <c r="F25"/>
  <c r="G24"/>
  <c r="E200"/>
  <c r="G11"/>
  <c r="F11"/>
  <c r="G106"/>
  <c r="D206"/>
  <c r="D205" s="1"/>
  <c r="E62"/>
  <c r="F108"/>
  <c r="G108"/>
  <c r="D183"/>
  <c r="F65"/>
  <c r="F110"/>
  <c r="G110"/>
  <c r="C206"/>
  <c r="C205" s="1"/>
  <c r="G122"/>
  <c r="F54"/>
  <c r="F106"/>
  <c r="C49"/>
  <c r="G109"/>
  <c r="F109"/>
  <c r="D62"/>
  <c r="D49" s="1"/>
  <c r="G112"/>
  <c r="F91"/>
  <c r="G91"/>
  <c r="F88"/>
  <c r="G88"/>
  <c r="G73"/>
  <c r="G75"/>
  <c r="F73"/>
  <c r="F75"/>
  <c r="G136"/>
  <c r="F136"/>
  <c r="F131"/>
  <c r="G131"/>
  <c r="G119"/>
  <c r="F105"/>
  <c r="G105"/>
  <c r="G95"/>
  <c r="F67"/>
  <c r="G67"/>
  <c r="G64"/>
  <c r="G66"/>
  <c r="F64"/>
  <c r="F66"/>
  <c r="D22"/>
  <c r="D21" s="1"/>
  <c r="C22"/>
  <c r="C21" s="1"/>
  <c r="D148"/>
  <c r="D32"/>
  <c r="D38" l="1"/>
  <c r="D37" s="1"/>
  <c r="G63"/>
  <c r="G49"/>
  <c r="F62"/>
  <c r="G62"/>
  <c r="F63"/>
  <c r="E22"/>
  <c r="E21" s="1"/>
  <c r="D15"/>
  <c r="G151"/>
  <c r="F151"/>
  <c r="F96"/>
  <c r="G96"/>
  <c r="F126" l="1"/>
  <c r="G126"/>
  <c r="G120"/>
  <c r="F48"/>
  <c r="F80"/>
  <c r="F81"/>
  <c r="G81"/>
  <c r="F122"/>
  <c r="F119"/>
  <c r="G80"/>
  <c r="F115"/>
  <c r="C158"/>
  <c r="C156"/>
  <c r="C148"/>
  <c r="D200"/>
  <c r="D198"/>
  <c r="C160"/>
  <c r="C181"/>
  <c r="D175"/>
  <c r="C175"/>
  <c r="C173"/>
  <c r="D167"/>
  <c r="C167"/>
  <c r="G153"/>
  <c r="F153"/>
  <c r="E32"/>
  <c r="G32" s="1"/>
  <c r="C32"/>
  <c r="E203"/>
  <c r="E202" s="1"/>
  <c r="E156"/>
  <c r="G156" s="1"/>
  <c r="G41"/>
  <c r="G43"/>
  <c r="G44"/>
  <c r="G45"/>
  <c r="G47"/>
  <c r="G48"/>
  <c r="F41"/>
  <c r="F43"/>
  <c r="F44"/>
  <c r="F45"/>
  <c r="F47"/>
  <c r="C7"/>
  <c r="D7"/>
  <c r="E7"/>
  <c r="F8"/>
  <c r="G8"/>
  <c r="F9"/>
  <c r="G9"/>
  <c r="G10"/>
  <c r="F12"/>
  <c r="G12"/>
  <c r="F13"/>
  <c r="G13"/>
  <c r="E15"/>
  <c r="G15" s="1"/>
  <c r="F16"/>
  <c r="G16"/>
  <c r="F18"/>
  <c r="G18"/>
  <c r="G22"/>
  <c r="F23"/>
  <c r="G23"/>
  <c r="F24"/>
  <c r="F27"/>
  <c r="G27"/>
  <c r="F30"/>
  <c r="F31"/>
  <c r="F34"/>
  <c r="F35"/>
  <c r="F40"/>
  <c r="G40"/>
  <c r="C46"/>
  <c r="C42" s="1"/>
  <c r="D46"/>
  <c r="D42" s="1"/>
  <c r="E46"/>
  <c r="E42" s="1"/>
  <c r="F49"/>
  <c r="F70"/>
  <c r="G70"/>
  <c r="G72"/>
  <c r="F76"/>
  <c r="G76"/>
  <c r="F77"/>
  <c r="G77"/>
  <c r="F78"/>
  <c r="G78"/>
  <c r="F87"/>
  <c r="G87"/>
  <c r="F89"/>
  <c r="G89"/>
  <c r="F90"/>
  <c r="G90"/>
  <c r="F93"/>
  <c r="G93"/>
  <c r="F94"/>
  <c r="G94"/>
  <c r="F95"/>
  <c r="F97"/>
  <c r="G97"/>
  <c r="F98"/>
  <c r="G98"/>
  <c r="F99"/>
  <c r="G99"/>
  <c r="F100"/>
  <c r="G100"/>
  <c r="F101"/>
  <c r="G101"/>
  <c r="F102"/>
  <c r="G102"/>
  <c r="F103"/>
  <c r="G103"/>
  <c r="F104"/>
  <c r="G104"/>
  <c r="F107"/>
  <c r="G107"/>
  <c r="F111"/>
  <c r="G111"/>
  <c r="F112"/>
  <c r="F118"/>
  <c r="G118"/>
  <c r="F120"/>
  <c r="F124"/>
  <c r="G124"/>
  <c r="E148"/>
  <c r="F150"/>
  <c r="G150"/>
  <c r="F152"/>
  <c r="G152"/>
  <c r="F154"/>
  <c r="G154"/>
  <c r="F155"/>
  <c r="G155"/>
  <c r="F157"/>
  <c r="G157"/>
  <c r="D158"/>
  <c r="E158"/>
  <c r="F159"/>
  <c r="G159"/>
  <c r="E160"/>
  <c r="F161"/>
  <c r="G161"/>
  <c r="F162"/>
  <c r="G162"/>
  <c r="F163"/>
  <c r="G163"/>
  <c r="F164"/>
  <c r="E167"/>
  <c r="F168"/>
  <c r="G168"/>
  <c r="F169"/>
  <c r="G169"/>
  <c r="F170"/>
  <c r="G170"/>
  <c r="F171"/>
  <c r="G171"/>
  <c r="F172"/>
  <c r="G172"/>
  <c r="D173"/>
  <c r="E173"/>
  <c r="F174"/>
  <c r="G174"/>
  <c r="E175"/>
  <c r="F176"/>
  <c r="G176"/>
  <c r="F177"/>
  <c r="G177"/>
  <c r="F178"/>
  <c r="G178"/>
  <c r="F179"/>
  <c r="G179"/>
  <c r="F180"/>
  <c r="G180"/>
  <c r="E181"/>
  <c r="F182"/>
  <c r="G182"/>
  <c r="E183"/>
  <c r="F184"/>
  <c r="E185"/>
  <c r="G185" s="1"/>
  <c r="F186"/>
  <c r="G186"/>
  <c r="F187"/>
  <c r="G187"/>
  <c r="E193"/>
  <c r="E195"/>
  <c r="C200"/>
  <c r="C197" s="1"/>
  <c r="C192" s="1"/>
  <c r="E197"/>
  <c r="E192" s="1"/>
  <c r="C203"/>
  <c r="C202" s="1"/>
  <c r="D202"/>
  <c r="E206"/>
  <c r="E205" s="1"/>
  <c r="F22"/>
  <c r="F72"/>
  <c r="E6" l="1"/>
  <c r="D192"/>
  <c r="D191" s="1"/>
  <c r="F175"/>
  <c r="F181"/>
  <c r="F158"/>
  <c r="F32"/>
  <c r="F15"/>
  <c r="F7"/>
  <c r="F173"/>
  <c r="G7"/>
  <c r="D6"/>
  <c r="C6"/>
  <c r="F185"/>
  <c r="E191"/>
  <c r="G158"/>
  <c r="G175"/>
  <c r="G160"/>
  <c r="F39"/>
  <c r="F21"/>
  <c r="F10"/>
  <c r="E188"/>
  <c r="F156"/>
  <c r="F42"/>
  <c r="G42"/>
  <c r="G21"/>
  <c r="G164"/>
  <c r="G46"/>
  <c r="G39"/>
  <c r="C188"/>
  <c r="F46"/>
  <c r="F183"/>
  <c r="G167"/>
  <c r="F167"/>
  <c r="G181"/>
  <c r="F160"/>
  <c r="D188"/>
  <c r="F148"/>
  <c r="C191"/>
  <c r="G173"/>
  <c r="G69"/>
  <c r="G148"/>
  <c r="F69"/>
  <c r="E146" l="1"/>
  <c r="E190" s="1"/>
  <c r="F6"/>
  <c r="G6"/>
  <c r="G188"/>
  <c r="F188"/>
  <c r="G38"/>
  <c r="D146"/>
  <c r="G37"/>
  <c r="F38"/>
  <c r="G146" l="1"/>
  <c r="D190"/>
  <c r="C146"/>
  <c r="F37"/>
  <c r="C190" l="1"/>
  <c r="F146"/>
</calcChain>
</file>

<file path=xl/sharedStrings.xml><?xml version="1.0" encoding="utf-8"?>
<sst xmlns="http://schemas.openxmlformats.org/spreadsheetml/2006/main" count="412" uniqueCount="399">
  <si>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</si>
  <si>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</si>
  <si>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</si>
  <si>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</si>
  <si>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</si>
  <si>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</si>
  <si>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</si>
  <si>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</si>
  <si>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</si>
  <si>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</si>
  <si>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</si>
  <si>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</si>
  <si>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</si>
  <si>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</si>
  <si>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</si>
  <si>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</si>
  <si>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</si>
  <si>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</si>
  <si>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</si>
  <si>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</si>
  <si>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</si>
  <si>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</si>
  <si>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</si>
  <si>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</si>
  <si>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</si>
  <si>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</si>
  <si>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</si>
  <si>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</si>
  <si>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</si>
  <si>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</si>
  <si>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</si>
  <si>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</si>
  <si>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</si>
  <si>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</si>
  <si>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</si>
  <si>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</si>
  <si>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</si>
  <si>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</si>
  <si>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</si>
  <si>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</si>
  <si>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</si>
  <si>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</si>
  <si>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</si>
  <si>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</si>
  <si>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</si>
  <si>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</si>
  <si>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</si>
  <si>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</si>
  <si>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</si>
  <si>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</si>
  <si>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</si>
  <si>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</si>
  <si>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</si>
  <si>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</si>
  <si>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</si>
  <si>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</si>
  <si>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</si>
  <si>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</si>
  <si>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</si>
  <si>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</si>
  <si>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</si>
  <si>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</si>
  <si>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</si>
  <si>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</si>
  <si>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</si>
  <si>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</si>
  <si>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</si>
  <si>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</si>
  <si>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</si>
  <si>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</si>
  <si>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</si>
  <si>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</si>
  <si>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</si>
  <si>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</si>
  <si>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</si>
  <si>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</si>
  <si>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</si>
  <si>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</si>
  <si>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</si>
  <si>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</si>
  <si>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</si>
  <si>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</si>
  <si>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</si>
  <si>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</si>
  <si>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</si>
  <si>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</si>
  <si>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</si>
  <si>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</si>
  <si>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</si>
  <si>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</si>
  <si>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</si>
  <si>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</si>
  <si>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</si>
  <si>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</si>
  <si>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</si>
  <si>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</si>
  <si>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</si>
  <si>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</si>
  <si>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</si>
  <si>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</si>
  <si>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</si>
  <si>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</si>
  <si>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</si>
  <si>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</si>
  <si>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</si>
  <si>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</si>
  <si>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</si>
  <si>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</si>
  <si>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</si>
  <si>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</si>
  <si>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</si>
  <si>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</si>
  <si>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</si>
  <si>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</si>
  <si>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</si>
  <si>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</si>
  <si>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</si>
  <si>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</si>
  <si>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</si>
  <si>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</si>
  <si>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</si>
  <si>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</si>
  <si>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</si>
  <si>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</si>
  <si>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</si>
  <si>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</si>
  <si>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</si>
  <si>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</si>
  <si>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</si>
  <si>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</si>
  <si>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</si>
  <si>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</si>
  <si>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</si>
  <si>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</si>
  <si>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</si>
  <si>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</si>
  <si>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</si>
  <si>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</si>
  <si>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</si>
  <si>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</si>
  <si>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</si>
  <si>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</si>
  <si>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</si>
  <si>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</si>
  <si>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</si>
  <si>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</si>
  <si>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</si>
  <si>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</si>
  <si>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</si>
  <si>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</si>
  <si>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</si>
  <si>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</si>
  <si>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</si>
  <si>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</si>
  <si>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</si>
  <si>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</si>
  <si>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</si>
  <si>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</si>
  <si>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</si>
  <si>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</si>
  <si>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</si>
  <si>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</si>
  <si>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</si>
  <si>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</si>
  <si>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</si>
  <si>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</si>
  <si>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</si>
  <si>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</si>
  <si>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</si>
  <si>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</si>
  <si>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</si>
  <si>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</si>
  <si>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</si>
  <si>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</si>
  <si>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</si>
  <si>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</si>
  <si>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</si>
  <si>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</si>
  <si>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</si>
  <si>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</si>
  <si>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</si>
  <si>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</si>
  <si>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</si>
  <si>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</si>
  <si>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</si>
  <si>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</si>
  <si>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</si>
  <si>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</si>
  <si>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</si>
  <si>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</si>
  <si>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</si>
  <si>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</si>
  <si>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</si>
  <si>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</si>
  <si>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</si>
  <si>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</si>
  <si>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</si>
  <si>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</si>
  <si>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</si>
  <si>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</si>
  <si>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</si>
  <si>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</si>
  <si>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</si>
  <si>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</si>
  <si>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</si>
  <si>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</si>
  <si>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</si>
  <si>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</si>
  <si>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</si>
  <si>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</si>
  <si>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</si>
  <si>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</si>
  <si>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</si>
  <si>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</si>
  <si>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</si>
  <si>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</si>
  <si>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</si>
  <si>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</si>
  <si>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</si>
  <si>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</si>
  <si>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</si>
  <si>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</si>
  <si>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</si>
  <si>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</si>
  <si>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</si>
  <si>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</si>
  <si>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</si>
  <si>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</si>
  <si>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</si>
  <si>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</si>
  <si>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</si>
  <si>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</si>
  <si>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</si>
  <si>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</si>
  <si>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</si>
  <si>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</si>
  <si>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</si>
  <si>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</si>
  <si>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</si>
  <si>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</si>
  <si>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</si>
  <si>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</si>
  <si>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</si>
  <si>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</si>
  <si>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</si>
  <si>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</si>
  <si>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</si>
  <si>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</si>
  <si>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</si>
  <si>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</si>
  <si>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</si>
  <si>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</si>
  <si>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</si>
  <si>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</si>
  <si>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</si>
  <si>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</si>
  <si>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</si>
  <si>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</si>
  <si>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</si>
  <si>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</si>
  <si>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</si>
  <si>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</si>
  <si>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</si>
  <si>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</si>
  <si>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</si>
  <si>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</si>
  <si>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</si>
  <si>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</si>
  <si>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</si>
  <si>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</si>
  <si>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</si>
  <si>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</si>
  <si>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</si>
  <si>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</si>
  <si>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</si>
  <si>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</si>
  <si>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</si>
  <si>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</si>
  <si>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</si>
  <si>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</si>
  <si>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</si>
  <si>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</si>
  <si>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</si>
  <si>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</si>
  <si>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</si>
  <si>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</si>
  <si>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</si>
  <si>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</si>
  <si>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</si>
  <si>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</si>
  <si>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</si>
  <si>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</si>
  <si>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</si>
  <si>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</si>
  <si>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</si>
  <si>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</si>
  <si>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</si>
  <si>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</si>
  <si>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</si>
  <si>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</si>
  <si>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</si>
  <si>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</si>
  <si>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</si>
  <si>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</si>
  <si>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</si>
  <si>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</si>
  <si>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</si>
  <si>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</si>
  <si>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</si>
  <si>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</si>
  <si>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</si>
  <si>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</si>
  <si>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</si>
  <si>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</si>
  <si>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</si>
  <si>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</si>
  <si>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</si>
  <si>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</si>
  <si>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</si>
  <si>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</si>
  <si>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</si>
  <si>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</si>
  <si>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</si>
  <si>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</si>
  <si>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</si>
  <si>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</si>
  <si>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</si>
  <si>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</si>
  <si>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</si>
  <si>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</si>
  <si>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</si>
  <si>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</si>
  <si>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</si>
  <si>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</si>
  <si>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</si>
  <si>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</si>
  <si>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</si>
  <si>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</si>
  <si>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</si>
  <si>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</si>
  <si>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</si>
  <si>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</si>
  <si>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</si>
  <si>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</si>
  <si>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</si>
  <si>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</si>
  <si>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</si>
  <si>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</si>
  <si>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</si>
  <si>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</si>
  <si>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</si>
  <si>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</si>
  <si>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</si>
  <si>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</si>
  <si>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</si>
  <si>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</si>
  <si>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</si>
  <si>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</si>
  <si>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</si>
  <si>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</si>
  <si>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</si>
  <si>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</si>
  <si>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</si>
  <si>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</si>
  <si>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</si>
  <si>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</si>
  <si>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</si>
  <si>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</si>
  <si>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</si>
  <si>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</si>
  <si>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</si>
  <si>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</si>
  <si>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</si>
  <si>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</si>
  <si>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</si>
  <si>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000 2 02 30024 05 9314 150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</si>
  <si>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</si>
  <si>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</si>
  <si>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Земельный налог прошлых лет</t>
  </si>
  <si>
    <t>000 1 09 00000 00 0000 000</t>
  </si>
  <si>
    <t>182 1 09 04053 10 0000 110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</si>
  <si>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</si>
  <si>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000 2 02 30024 05 9315 150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</si>
  <si>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</si>
  <si>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00020230024059614150</t>
  </si>
  <si>
    <t>000 219 00000 00 0000 000</t>
  </si>
  <si>
    <t>Возврат остатков субсидий, субвенций  и иных межбюджетных трансфертов,имеющих целевое назначение, прошлых лет</t>
  </si>
  <si>
    <t>Межбюджетные трансферты,передаваемые бюджетам муниципальных районов на поддержку отрасли культуры</t>
  </si>
  <si>
    <t>Доходы бюджетов бюджетной системы РФ от возврата остатков субсидий,субвенций и иных межбюджетных трансфертов, имеющих целевой назначение, прошлых лет</t>
  </si>
  <si>
    <t>000 2 18 00000 00 0000 150</t>
  </si>
  <si>
    <t>000 2 02 45519 05 0000 150</t>
  </si>
  <si>
    <t>Доходы бюджетов муниципальных районов от возврата бюджетными учреждениями остатков субсидий прошлых лет</t>
  </si>
  <si>
    <t>00 2 18 050010 05 0000 150</t>
  </si>
  <si>
    <t>Прочие безвозмездные поступления</t>
  </si>
  <si>
    <t>об исполнении  бюджета  Малосердобинского  района  на  01.12.2021 г.</t>
  </si>
  <si>
    <t>Уточненный план      на  01.12. 2021год</t>
  </si>
  <si>
    <t xml:space="preserve"> план    на 01.12.2021 года</t>
  </si>
  <si>
    <t>% исполнения к плану январь-ноябрь 2021 года</t>
  </si>
  <si>
    <t>Исполнено на     01.12.2021г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</si>
</sst>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5">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18" xfId="0" applyFont="1" applyBorder="1" applyAlignment="1">
      <alignment horizontal="left" vertical="center" wrapText="1"/>
    </xf>
    <xf numFmtId="0" fontId="9" fillId="0" borderId="18" xfId="0" applyFont="1" applyBorder="1" applyAlignment="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2"/>
  <sheetViews>
    <sheetView tabSelected="1" view="pageBreakPreview" topLeftCell="A168" zoomScaleNormal="90" zoomScaleSheetLayoutView="100" workbookViewId="0">
      <selection activeCell="E183" sqref="E18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1" t="s">
        <v>0</v>
      </c>
      <c r="B1" s="111"/>
      <c r="C1" s="111"/>
      <c r="D1" s="111"/>
      <c r="E1" s="111"/>
      <c r="F1" s="7"/>
      <c r="G1" s="8"/>
    </row>
    <row r="2" spans="1:7" ht="21">
      <c r="A2" s="111" t="s">
        <v>394</v>
      </c>
      <c r="B2" s="111"/>
      <c r="C2" s="111"/>
      <c r="D2" s="111"/>
      <c r="E2" s="111"/>
      <c r="F2" s="6"/>
      <c r="G2" s="8"/>
    </row>
    <row r="3" spans="1:7">
      <c r="A3" s="9"/>
      <c r="B3" s="10"/>
      <c r="C3" s="11"/>
      <c r="D3" s="11"/>
      <c r="E3" s="12"/>
      <c r="F3" s="12"/>
      <c r="G3" s="8"/>
    </row>
    <row r="4" spans="1:7" ht="13.5" thickBot="1">
      <c r="A4" s="10"/>
      <c r="B4" s="10"/>
      <c r="C4" s="11"/>
      <c r="D4" s="11"/>
      <c r="E4" s="112" t="s">
        <v>1</v>
      </c>
      <c r="F4" s="112"/>
      <c r="G4" s="112"/>
    </row>
    <row r="5" spans="1:7" ht="78.75" customHeight="1" thickBot="1">
      <c r="A5" s="13" t="s">
        <v>2</v>
      </c>
      <c r="B5" s="14" t="s">
        <v>3</v>
      </c>
      <c r="C5" s="15" t="s">
        <v>395</v>
      </c>
      <c r="D5" s="15" t="s">
        <v>396</v>
      </c>
      <c r="E5" s="15" t="s">
        <v>398</v>
      </c>
      <c r="F5" s="14" t="s">
        <v>4</v>
      </c>
      <c r="G5" s="16" t="s">
        <v>397</v>
      </c>
    </row>
    <row r="6" spans="1:7" s="21" customFormat="1" ht="16.5" customHeight="1" thickBot="1">
      <c r="A6" s="17" t="s">
        <v>5</v>
      </c>
      <c r="B6" s="18" t="s">
        <v>6</v>
      </c>
      <c r="C6" s="19">
        <f>SUM(C7,C9,C10,C15,C21,,C32,C35,C30)</f>
        <v>24523.200000000001</v>
      </c>
      <c r="D6" s="19">
        <f>SUM(D7,D9,D10,D15,D21,,D32,D35,D30)</f>
        <v>22285.599999999999</v>
      </c>
      <c r="E6" s="19">
        <f>SUM(E7,E9,E10,E15,E21,,E32,E35,E30,E28,E19)</f>
        <v>22606.999999999996</v>
      </c>
      <c r="F6" s="19">
        <f t="shared" ref="F6:F47" si="0">E6/C6*100</f>
        <v>92.186174724342649</v>
      </c>
      <c r="G6" s="20">
        <f t="shared" ref="G6:G12" si="1">E6/D6*100</f>
        <v>101.44218688300965</v>
      </c>
    </row>
    <row r="7" spans="1:7" s="21" customFormat="1" ht="18" customHeight="1">
      <c r="A7" s="22" t="s">
        <v>7</v>
      </c>
      <c r="B7" s="23" t="s">
        <v>8</v>
      </c>
      <c r="C7" s="24">
        <f>SUM(C8:C8)</f>
        <v>12559</v>
      </c>
      <c r="D7" s="24">
        <f>SUM(D8:D8)</f>
        <v>11048</v>
      </c>
      <c r="E7" s="24">
        <f>SUM(E8:E8)</f>
        <v>11052.2</v>
      </c>
      <c r="F7" s="24">
        <f t="shared" si="0"/>
        <v>88.002229476869189</v>
      </c>
      <c r="G7" s="25">
        <f t="shared" si="1"/>
        <v>100.03801593048516</v>
      </c>
    </row>
    <row r="8" spans="1:7" ht="17.25" customHeight="1">
      <c r="A8" s="26" t="s">
        <v>9</v>
      </c>
      <c r="B8" s="27" t="s">
        <v>10</v>
      </c>
      <c r="C8" s="28">
        <v>12559</v>
      </c>
      <c r="D8" s="28">
        <v>11048</v>
      </c>
      <c r="E8" s="28">
        <v>11052.2</v>
      </c>
      <c r="F8" s="28">
        <f t="shared" si="0"/>
        <v>88.002229476869189</v>
      </c>
      <c r="G8" s="29">
        <f t="shared" si="1"/>
        <v>100.03801593048516</v>
      </c>
    </row>
    <row r="9" spans="1:7" ht="35.25" customHeight="1">
      <c r="A9" s="30" t="s">
        <v>11</v>
      </c>
      <c r="B9" s="31" t="s">
        <v>12</v>
      </c>
      <c r="C9" s="32">
        <v>1457.1</v>
      </c>
      <c r="D9" s="32">
        <v>1353</v>
      </c>
      <c r="E9" s="32">
        <v>1353.3</v>
      </c>
      <c r="F9" s="32">
        <f t="shared" si="0"/>
        <v>92.876261066501968</v>
      </c>
      <c r="G9" s="25">
        <f t="shared" si="1"/>
        <v>100.02217294900223</v>
      </c>
    </row>
    <row r="10" spans="1:7" s="21" customFormat="1" ht="17.25" customHeight="1">
      <c r="A10" s="30" t="s">
        <v>13</v>
      </c>
      <c r="B10" s="31" t="s">
        <v>14</v>
      </c>
      <c r="C10" s="32">
        <f>C11+C12+C13+C14</f>
        <v>6032.6</v>
      </c>
      <c r="D10" s="32">
        <f>D11+D12+D13+D14</f>
        <v>5945.6</v>
      </c>
      <c r="E10" s="32">
        <f>E11+E12+E13+E14</f>
        <v>6160</v>
      </c>
      <c r="F10" s="32">
        <f t="shared" si="0"/>
        <v>102.11185889997678</v>
      </c>
      <c r="G10" s="25">
        <f t="shared" si="1"/>
        <v>103.60602798708287</v>
      </c>
    </row>
    <row r="11" spans="1:7" ht="33" customHeight="1">
      <c r="A11" s="26" t="s">
        <v>239</v>
      </c>
      <c r="B11" s="27" t="s">
        <v>245</v>
      </c>
      <c r="C11" s="28">
        <v>424</v>
      </c>
      <c r="D11" s="28">
        <v>338</v>
      </c>
      <c r="E11" s="28">
        <v>381.7</v>
      </c>
      <c r="F11" s="28">
        <f t="shared" si="0"/>
        <v>90.023584905660371</v>
      </c>
      <c r="G11" s="29">
        <f t="shared" si="1"/>
        <v>112.92899408284023</v>
      </c>
    </row>
    <row r="12" spans="1:7" ht="33.75" customHeight="1">
      <c r="A12" s="26" t="s">
        <v>15</v>
      </c>
      <c r="B12" s="27" t="s">
        <v>16</v>
      </c>
      <c r="C12" s="28">
        <v>389</v>
      </c>
      <c r="D12" s="28">
        <v>389</v>
      </c>
      <c r="E12" s="28">
        <v>417.3</v>
      </c>
      <c r="F12" s="28">
        <f t="shared" si="0"/>
        <v>107.27506426735218</v>
      </c>
      <c r="G12" s="29">
        <f t="shared" si="1"/>
        <v>107.27506426735218</v>
      </c>
    </row>
    <row r="13" spans="1:7" ht="15.75">
      <c r="A13" s="26" t="s">
        <v>17</v>
      </c>
      <c r="B13" s="27" t="s">
        <v>18</v>
      </c>
      <c r="C13" s="28">
        <v>4628</v>
      </c>
      <c r="D13" s="28">
        <v>4627</v>
      </c>
      <c r="E13" s="28">
        <v>4628.1000000000004</v>
      </c>
      <c r="F13" s="28">
        <f t="shared" si="0"/>
        <v>100.00216076058774</v>
      </c>
      <c r="G13" s="29">
        <f t="shared" ref="G13:G36" si="2">E13/D13*100</f>
        <v>100.0237735033499</v>
      </c>
    </row>
    <row r="14" spans="1:7" ht="31.5">
      <c r="A14" s="26" t="s">
        <v>345</v>
      </c>
      <c r="B14" s="27" t="s">
        <v>18</v>
      </c>
      <c r="C14" s="28">
        <v>591.6</v>
      </c>
      <c r="D14" s="28">
        <v>591.6</v>
      </c>
      <c r="E14" s="28">
        <v>732.9</v>
      </c>
      <c r="F14" s="28">
        <f t="shared" si="0"/>
        <v>123.88438133874237</v>
      </c>
      <c r="G14" s="29">
        <f t="shared" si="2"/>
        <v>123.88438133874237</v>
      </c>
    </row>
    <row r="15" spans="1:7" s="21" customFormat="1" ht="19.5" customHeight="1">
      <c r="A15" s="30" t="s">
        <v>19</v>
      </c>
      <c r="B15" s="31" t="s">
        <v>20</v>
      </c>
      <c r="C15" s="32">
        <f>(C16+C17+C18)</f>
        <v>1080</v>
      </c>
      <c r="D15" s="32">
        <f>(D16+D17+D18)</f>
        <v>886</v>
      </c>
      <c r="E15" s="32">
        <f>(E16+E17+E18)</f>
        <v>915</v>
      </c>
      <c r="F15" s="32">
        <f t="shared" si="0"/>
        <v>84.722222222222214</v>
      </c>
      <c r="G15" s="25">
        <f t="shared" si="2"/>
        <v>103.27313769751694</v>
      </c>
    </row>
    <row r="16" spans="1:7" s="21" customFormat="1" ht="48" customHeight="1">
      <c r="A16" s="26" t="s">
        <v>21</v>
      </c>
      <c r="B16" s="27" t="s">
        <v>22</v>
      </c>
      <c r="C16" s="28">
        <v>750</v>
      </c>
      <c r="D16" s="28">
        <v>741</v>
      </c>
      <c r="E16" s="28">
        <v>766.9</v>
      </c>
      <c r="F16" s="28">
        <f t="shared" si="0"/>
        <v>102.25333333333333</v>
      </c>
      <c r="G16" s="29">
        <f t="shared" si="2"/>
        <v>103.4952766531714</v>
      </c>
    </row>
    <row r="17" spans="1:7" s="21" customFormat="1" ht="66.75" customHeight="1">
      <c r="A17" s="26" t="s">
        <v>23</v>
      </c>
      <c r="B17" s="27" t="s">
        <v>24</v>
      </c>
      <c r="C17" s="28">
        <v>4</v>
      </c>
      <c r="D17" s="28">
        <v>3</v>
      </c>
      <c r="E17" s="28"/>
      <c r="F17" s="28">
        <f t="shared" si="0"/>
        <v>0</v>
      </c>
      <c r="G17" s="29">
        <f t="shared" si="2"/>
        <v>0</v>
      </c>
    </row>
    <row r="18" spans="1:7" s="21" customFormat="1" ht="48.75" customHeight="1">
      <c r="A18" s="26" t="s">
        <v>25</v>
      </c>
      <c r="B18" s="27" t="s">
        <v>26</v>
      </c>
      <c r="C18" s="28">
        <v>326</v>
      </c>
      <c r="D18" s="28">
        <v>142</v>
      </c>
      <c r="E18" s="28">
        <v>148.1</v>
      </c>
      <c r="F18" s="28">
        <f t="shared" si="0"/>
        <v>45.429447852760738</v>
      </c>
      <c r="G18" s="29">
        <f t="shared" si="2"/>
        <v>104.29577464788733</v>
      </c>
    </row>
    <row r="19" spans="1:7" s="21" customFormat="1" ht="30" customHeight="1">
      <c r="A19" s="30" t="s">
        <v>377</v>
      </c>
      <c r="B19" s="31" t="s">
        <v>379</v>
      </c>
      <c r="C19" s="28"/>
      <c r="D19" s="28"/>
      <c r="E19" s="32">
        <f>E20</f>
        <v>-1.4</v>
      </c>
      <c r="F19" s="28"/>
      <c r="G19" s="29"/>
    </row>
    <row r="20" spans="1:7" s="21" customFormat="1" ht="30" customHeight="1">
      <c r="A20" s="26" t="s">
        <v>378</v>
      </c>
      <c r="B20" s="27" t="s">
        <v>380</v>
      </c>
      <c r="C20" s="28"/>
      <c r="D20" s="28"/>
      <c r="E20" s="28">
        <v>-1.4</v>
      </c>
      <c r="F20" s="28"/>
      <c r="G20" s="29"/>
    </row>
    <row r="21" spans="1:7" s="21" customFormat="1" ht="47.25">
      <c r="A21" s="30" t="s">
        <v>27</v>
      </c>
      <c r="B21" s="31" t="s">
        <v>28</v>
      </c>
      <c r="C21" s="32">
        <f>SUM(C22+C26)</f>
        <v>2349.1</v>
      </c>
      <c r="D21" s="32">
        <f>SUM(D22+D26)</f>
        <v>2062</v>
      </c>
      <c r="E21" s="32">
        <f>SUM(E22+E26)</f>
        <v>2064.6</v>
      </c>
      <c r="F21" s="32">
        <f t="shared" si="0"/>
        <v>87.888978757822144</v>
      </c>
      <c r="G21" s="25">
        <f t="shared" si="2"/>
        <v>100.12609117361784</v>
      </c>
    </row>
    <row r="22" spans="1:7" s="21" customFormat="1" ht="116.25" customHeight="1">
      <c r="A22" s="81" t="s">
        <v>248</v>
      </c>
      <c r="B22" s="31" t="s">
        <v>29</v>
      </c>
      <c r="C22" s="32">
        <f>SUM(C23:C25)</f>
        <v>2119.1</v>
      </c>
      <c r="D22" s="32">
        <f>SUM(D23:D25)</f>
        <v>1867</v>
      </c>
      <c r="E22" s="32">
        <f>SUM(E23:E25)</f>
        <v>1868.7</v>
      </c>
      <c r="F22" s="32">
        <f t="shared" si="0"/>
        <v>88.18366287574915</v>
      </c>
      <c r="G22" s="25">
        <f t="shared" si="2"/>
        <v>100.09105516871988</v>
      </c>
    </row>
    <row r="23" spans="1:7" ht="102.75" customHeight="1">
      <c r="A23" s="45" t="s">
        <v>251</v>
      </c>
      <c r="B23" s="27" t="s">
        <v>250</v>
      </c>
      <c r="C23" s="28">
        <v>2000</v>
      </c>
      <c r="D23" s="28">
        <v>1765</v>
      </c>
      <c r="E23" s="28">
        <v>1765.9</v>
      </c>
      <c r="F23" s="28">
        <f t="shared" si="0"/>
        <v>88.295000000000002</v>
      </c>
      <c r="G23" s="29">
        <f t="shared" si="2"/>
        <v>100.05099150141643</v>
      </c>
    </row>
    <row r="24" spans="1:7" ht="90.75" customHeight="1">
      <c r="A24" s="45" t="s">
        <v>252</v>
      </c>
      <c r="B24" s="27" t="s">
        <v>249</v>
      </c>
      <c r="C24" s="28">
        <v>40.4</v>
      </c>
      <c r="D24" s="28">
        <v>35</v>
      </c>
      <c r="E24" s="28">
        <v>35.1</v>
      </c>
      <c r="F24" s="28">
        <f t="shared" si="0"/>
        <v>86.881188118811892</v>
      </c>
      <c r="G24" s="29">
        <f t="shared" si="2"/>
        <v>100.28571428571429</v>
      </c>
    </row>
    <row r="25" spans="1:7" ht="62.25" customHeight="1">
      <c r="A25" s="79" t="s">
        <v>240</v>
      </c>
      <c r="B25" s="27" t="s">
        <v>247</v>
      </c>
      <c r="C25" s="28">
        <v>78.7</v>
      </c>
      <c r="D25" s="28">
        <v>67</v>
      </c>
      <c r="E25" s="28">
        <v>67.7</v>
      </c>
      <c r="F25" s="28">
        <f t="shared" si="0"/>
        <v>86.022871664548916</v>
      </c>
      <c r="G25" s="29">
        <f t="shared" si="2"/>
        <v>101.044776119403</v>
      </c>
    </row>
    <row r="26" spans="1:7" ht="105.75" customHeight="1">
      <c r="A26" s="82" t="s">
        <v>254</v>
      </c>
      <c r="B26" s="47" t="s">
        <v>255</v>
      </c>
      <c r="C26" s="49">
        <f>C27</f>
        <v>230</v>
      </c>
      <c r="D26" s="49">
        <f>D27</f>
        <v>195</v>
      </c>
      <c r="E26" s="49">
        <f>E27</f>
        <v>195.9</v>
      </c>
      <c r="F26" s="49">
        <f t="shared" si="0"/>
        <v>85.173913043478265</v>
      </c>
      <c r="G26" s="50">
        <f t="shared" si="2"/>
        <v>100.46153846153847</v>
      </c>
    </row>
    <row r="27" spans="1:7" ht="96.75" customHeight="1">
      <c r="A27" s="26" t="s">
        <v>253</v>
      </c>
      <c r="B27" s="27" t="s">
        <v>30</v>
      </c>
      <c r="C27" s="28">
        <v>230</v>
      </c>
      <c r="D27" s="28">
        <v>195</v>
      </c>
      <c r="E27" s="28">
        <v>195.9</v>
      </c>
      <c r="F27" s="28">
        <f t="shared" si="0"/>
        <v>85.173913043478265</v>
      </c>
      <c r="G27" s="29">
        <f t="shared" si="2"/>
        <v>100.46153846153847</v>
      </c>
    </row>
    <row r="28" spans="1:7" ht="31.5" customHeight="1">
      <c r="A28" s="30" t="s">
        <v>241</v>
      </c>
      <c r="B28" s="31" t="s">
        <v>242</v>
      </c>
      <c r="C28" s="32">
        <f>C29</f>
        <v>0</v>
      </c>
      <c r="D28" s="32">
        <f>D29</f>
        <v>0</v>
      </c>
      <c r="E28" s="32">
        <f>E29</f>
        <v>2.2999999999999998</v>
      </c>
      <c r="F28" s="28"/>
      <c r="G28" s="29"/>
    </row>
    <row r="29" spans="1:7" ht="29.25" customHeight="1">
      <c r="A29" s="26" t="s">
        <v>243</v>
      </c>
      <c r="B29" s="27" t="s">
        <v>244</v>
      </c>
      <c r="C29" s="32"/>
      <c r="D29" s="32"/>
      <c r="E29" s="28">
        <v>2.2999999999999998</v>
      </c>
      <c r="F29" s="28"/>
      <c r="G29" s="29"/>
    </row>
    <row r="30" spans="1:7" s="21" customFormat="1" ht="50.25" customHeight="1">
      <c r="A30" s="30" t="s">
        <v>31</v>
      </c>
      <c r="B30" s="31" t="s">
        <v>32</v>
      </c>
      <c r="C30" s="32">
        <f>SUM(C31)</f>
        <v>227.2</v>
      </c>
      <c r="D30" s="32">
        <f>SUM(D31)</f>
        <v>208.2</v>
      </c>
      <c r="E30" s="32">
        <f>SUM(E31)</f>
        <v>208.5</v>
      </c>
      <c r="F30" s="32">
        <f t="shared" si="0"/>
        <v>91.769366197183103</v>
      </c>
      <c r="G30" s="29">
        <f t="shared" si="2"/>
        <v>100.14409221902018</v>
      </c>
    </row>
    <row r="31" spans="1:7" s="21" customFormat="1" ht="31.5">
      <c r="A31" s="26" t="s">
        <v>33</v>
      </c>
      <c r="B31" s="27" t="s">
        <v>34</v>
      </c>
      <c r="C31" s="28">
        <v>227.2</v>
      </c>
      <c r="D31" s="28">
        <v>208.2</v>
      </c>
      <c r="E31" s="28">
        <v>208.5</v>
      </c>
      <c r="F31" s="28">
        <f t="shared" si="0"/>
        <v>91.769366197183103</v>
      </c>
      <c r="G31" s="29">
        <f t="shared" si="2"/>
        <v>100.14409221902018</v>
      </c>
    </row>
    <row r="32" spans="1:7" s="21" customFormat="1" ht="31.5">
      <c r="A32" s="30" t="s">
        <v>35</v>
      </c>
      <c r="B32" s="31" t="s">
        <v>36</v>
      </c>
      <c r="C32" s="32">
        <f>C33+C34</f>
        <v>686</v>
      </c>
      <c r="D32" s="32">
        <f>D33+D34</f>
        <v>686</v>
      </c>
      <c r="E32" s="32">
        <f>E33+E34</f>
        <v>688.2</v>
      </c>
      <c r="F32" s="32">
        <f t="shared" si="0"/>
        <v>100.32069970845481</v>
      </c>
      <c r="G32" s="29">
        <f t="shared" si="2"/>
        <v>100.32069970845481</v>
      </c>
    </row>
    <row r="33" spans="1:7" s="21" customFormat="1" ht="88.5" customHeight="1">
      <c r="A33" s="26" t="s">
        <v>246</v>
      </c>
      <c r="B33" s="26" t="s">
        <v>179</v>
      </c>
      <c r="C33" s="28"/>
      <c r="D33" s="28"/>
      <c r="E33" s="28"/>
      <c r="F33" s="32" t="e">
        <f t="shared" si="0"/>
        <v>#DIV/0!</v>
      </c>
      <c r="G33" s="29" t="e">
        <f t="shared" si="2"/>
        <v>#DIV/0!</v>
      </c>
    </row>
    <row r="34" spans="1:7" s="21" customFormat="1" ht="52.5" customHeight="1">
      <c r="A34" s="26" t="s">
        <v>178</v>
      </c>
      <c r="B34" s="27" t="s">
        <v>37</v>
      </c>
      <c r="C34" s="28">
        <v>686</v>
      </c>
      <c r="D34" s="28">
        <v>686</v>
      </c>
      <c r="E34" s="28">
        <v>688.2</v>
      </c>
      <c r="F34" s="28">
        <f t="shared" si="0"/>
        <v>100.32069970845481</v>
      </c>
      <c r="G34" s="29">
        <f t="shared" si="2"/>
        <v>100.32069970845481</v>
      </c>
    </row>
    <row r="35" spans="1:7" s="21" customFormat="1" ht="16.5" customHeight="1">
      <c r="A35" s="30" t="s">
        <v>38</v>
      </c>
      <c r="B35" s="31" t="s">
        <v>39</v>
      </c>
      <c r="C35" s="32">
        <v>132.19999999999999</v>
      </c>
      <c r="D35" s="32">
        <v>96.8</v>
      </c>
      <c r="E35" s="32">
        <v>164.3</v>
      </c>
      <c r="F35" s="32">
        <f t="shared" si="0"/>
        <v>124.28139183055977</v>
      </c>
      <c r="G35" s="29">
        <f t="shared" si="2"/>
        <v>169.7314049586777</v>
      </c>
    </row>
    <row r="36" spans="1:7" s="21" customFormat="1" ht="16.5" customHeight="1">
      <c r="A36" s="33" t="s">
        <v>40</v>
      </c>
      <c r="B36" s="34" t="s">
        <v>41</v>
      </c>
      <c r="C36" s="35"/>
      <c r="D36" s="35"/>
      <c r="E36" s="35"/>
      <c r="F36" s="35"/>
      <c r="G36" s="36" t="e">
        <f t="shared" si="2"/>
        <v>#DIV/0!</v>
      </c>
    </row>
    <row r="37" spans="1:7" s="21" customFormat="1" ht="18.75" customHeight="1">
      <c r="A37" s="37" t="s">
        <v>42</v>
      </c>
      <c r="B37" s="18" t="s">
        <v>43</v>
      </c>
      <c r="C37" s="19">
        <f>C38+C144+C142</f>
        <v>286607.60000000003</v>
      </c>
      <c r="D37" s="19">
        <f>D38+D144+D142</f>
        <v>249187.59999999998</v>
      </c>
      <c r="E37" s="19">
        <f>E38+E144+E141</f>
        <v>245596.79999999996</v>
      </c>
      <c r="F37" s="19">
        <f t="shared" si="0"/>
        <v>85.690958648688991</v>
      </c>
      <c r="G37" s="20">
        <f t="shared" ref="G37:G47" si="3">E37/D37*100</f>
        <v>98.558997317683534</v>
      </c>
    </row>
    <row r="38" spans="1:7" s="21" customFormat="1" ht="54.75" customHeight="1">
      <c r="A38" s="38" t="s">
        <v>44</v>
      </c>
      <c r="B38" s="23" t="s">
        <v>45</v>
      </c>
      <c r="C38" s="24">
        <f>C39+C49+C69+C138</f>
        <v>286744.80000000005</v>
      </c>
      <c r="D38" s="24">
        <f t="shared" ref="D38" si="4">D39+D49+D69+D138</f>
        <v>249324.79999999996</v>
      </c>
      <c r="E38" s="24">
        <f>E39+E49+E69+E138</f>
        <v>247139.69999999995</v>
      </c>
      <c r="F38" s="24">
        <f t="shared" si="0"/>
        <v>86.188032006160157</v>
      </c>
      <c r="G38" s="25">
        <f t="shared" si="3"/>
        <v>99.123592999974335</v>
      </c>
    </row>
    <row r="39" spans="1:7" s="21" customFormat="1" ht="31.5">
      <c r="A39" s="30" t="s">
        <v>46</v>
      </c>
      <c r="B39" s="31" t="s">
        <v>189</v>
      </c>
      <c r="C39" s="32">
        <f>C40+C48</f>
        <v>89067.5</v>
      </c>
      <c r="D39" s="32">
        <f>D40+D48</f>
        <v>72028.2</v>
      </c>
      <c r="E39" s="32">
        <f>E40+E48</f>
        <v>72028.2</v>
      </c>
      <c r="F39" s="32">
        <f t="shared" si="0"/>
        <v>80.869228394195417</v>
      </c>
      <c r="G39" s="25">
        <f t="shared" si="3"/>
        <v>100</v>
      </c>
    </row>
    <row r="40" spans="1:7" ht="31.5">
      <c r="A40" s="26" t="s">
        <v>47</v>
      </c>
      <c r="B40" s="27" t="s">
        <v>190</v>
      </c>
      <c r="C40" s="39">
        <v>76493.2</v>
      </c>
      <c r="D40" s="39">
        <v>63743.9</v>
      </c>
      <c r="E40" s="39">
        <v>63743.9</v>
      </c>
      <c r="F40" s="28">
        <f t="shared" si="0"/>
        <v>83.332766834176113</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191</v>
      </c>
      <c r="C48" s="39">
        <v>12574.3</v>
      </c>
      <c r="D48" s="39">
        <v>8284.2999999999993</v>
      </c>
      <c r="E48" s="39">
        <v>8284.2999999999993</v>
      </c>
      <c r="F48" s="28">
        <f>E48/C48*100</f>
        <v>65.882792680308242</v>
      </c>
      <c r="G48" s="29">
        <f>E48/D48*100</f>
        <v>100</v>
      </c>
    </row>
    <row r="49" spans="1:7" ht="31.5">
      <c r="A49" s="30" t="s">
        <v>62</v>
      </c>
      <c r="B49" s="27" t="s">
        <v>192</v>
      </c>
      <c r="C49" s="40">
        <f>+C54+C62+C50+C57</f>
        <v>27804.6</v>
      </c>
      <c r="D49" s="40">
        <f>+D54+D62+D50+D57</f>
        <v>26212.3</v>
      </c>
      <c r="E49" s="40">
        <f>+E54+E62+E50+E57</f>
        <v>26212.3</v>
      </c>
      <c r="F49" s="28">
        <f t="shared" ref="F49:F68" si="5">E49/C49*100</f>
        <v>94.273249750041373</v>
      </c>
      <c r="G49" s="29">
        <f>E49/D49*100</f>
        <v>100</v>
      </c>
    </row>
    <row r="50" spans="1:7" ht="69.75" customHeight="1">
      <c r="A50" s="83" t="s">
        <v>336</v>
      </c>
      <c r="B50" s="47" t="s">
        <v>334</v>
      </c>
      <c r="C50" s="48">
        <f>SUM(C51:C53)</f>
        <v>2901.2000000000003</v>
      </c>
      <c r="D50" s="48">
        <f>SUM(D51:D53)</f>
        <v>2632.1</v>
      </c>
      <c r="E50" s="48">
        <f>SUM(E51:E53)</f>
        <v>2632.1</v>
      </c>
      <c r="F50" s="49">
        <f t="shared" si="5"/>
        <v>90.724527781607605</v>
      </c>
      <c r="G50" s="29">
        <f t="shared" ref="G50:G53" si="6">E50/D50*100</f>
        <v>100</v>
      </c>
    </row>
    <row r="51" spans="1:7" ht="160.5" customHeight="1">
      <c r="A51" s="41" t="s">
        <v>337</v>
      </c>
      <c r="B51" s="27" t="s">
        <v>335</v>
      </c>
      <c r="C51" s="39">
        <v>773.1</v>
      </c>
      <c r="D51" s="39">
        <v>767.9</v>
      </c>
      <c r="E51" s="39">
        <v>767.9</v>
      </c>
      <c r="F51" s="49">
        <f t="shared" si="5"/>
        <v>99.327383262191177</v>
      </c>
      <c r="G51" s="29">
        <f t="shared" si="6"/>
        <v>100</v>
      </c>
    </row>
    <row r="52" spans="1:7" ht="72.75" customHeight="1">
      <c r="A52" s="41" t="s">
        <v>336</v>
      </c>
      <c r="B52" s="27" t="s">
        <v>339</v>
      </c>
      <c r="C52" s="39">
        <v>67.2</v>
      </c>
      <c r="D52" s="39">
        <v>58.8</v>
      </c>
      <c r="E52" s="39">
        <v>58.8</v>
      </c>
      <c r="F52" s="49">
        <f t="shared" si="5"/>
        <v>87.499999999999986</v>
      </c>
      <c r="G52" s="29">
        <f t="shared" si="6"/>
        <v>100</v>
      </c>
    </row>
    <row r="53" spans="1:7" ht="83.25" customHeight="1">
      <c r="A53" s="41" t="s">
        <v>336</v>
      </c>
      <c r="B53" s="27" t="s">
        <v>338</v>
      </c>
      <c r="C53" s="39">
        <v>2060.9</v>
      </c>
      <c r="D53" s="39">
        <v>1805.4</v>
      </c>
      <c r="E53" s="39">
        <v>1805.4</v>
      </c>
      <c r="F53" s="28">
        <f t="shared" si="5"/>
        <v>87.602503760492993</v>
      </c>
      <c r="G53" s="29">
        <f t="shared" si="6"/>
        <v>100</v>
      </c>
    </row>
    <row r="54" spans="1:7" ht="36" customHeight="1">
      <c r="A54" s="83" t="s">
        <v>256</v>
      </c>
      <c r="B54" s="47" t="s">
        <v>193</v>
      </c>
      <c r="C54" s="48">
        <f>C55+C56</f>
        <v>540.5</v>
      </c>
      <c r="D54" s="48">
        <f t="shared" ref="D54:E54" si="7">D55+D56</f>
        <v>540.5</v>
      </c>
      <c r="E54" s="48">
        <f t="shared" si="7"/>
        <v>540.5</v>
      </c>
      <c r="F54" s="49">
        <f t="shared" si="5"/>
        <v>100</v>
      </c>
      <c r="G54" s="29">
        <f t="shared" ref="G54:G60" si="8">E54/D54*100</f>
        <v>100</v>
      </c>
    </row>
    <row r="55" spans="1:7" ht="63.75" customHeight="1">
      <c r="A55" s="80" t="s">
        <v>259</v>
      </c>
      <c r="B55" s="27" t="s">
        <v>257</v>
      </c>
      <c r="C55" s="39">
        <v>227.3</v>
      </c>
      <c r="D55" s="39">
        <v>227.3</v>
      </c>
      <c r="E55" s="39">
        <v>227.3</v>
      </c>
      <c r="F55" s="49">
        <f t="shared" si="5"/>
        <v>100</v>
      </c>
      <c r="G55" s="29">
        <f t="shared" si="8"/>
        <v>100</v>
      </c>
    </row>
    <row r="56" spans="1:7" ht="54.75" customHeight="1">
      <c r="A56" s="80" t="s">
        <v>260</v>
      </c>
      <c r="B56" s="27" t="s">
        <v>258</v>
      </c>
      <c r="C56" s="39">
        <v>313.2</v>
      </c>
      <c r="D56" s="39">
        <v>313.2</v>
      </c>
      <c r="E56" s="39">
        <v>313.2</v>
      </c>
      <c r="F56" s="49">
        <f t="shared" si="5"/>
        <v>100</v>
      </c>
      <c r="G56" s="29">
        <f t="shared" si="8"/>
        <v>100</v>
      </c>
    </row>
    <row r="57" spans="1:7" ht="45" customHeight="1">
      <c r="A57" s="103" t="s">
        <v>346</v>
      </c>
      <c r="B57" s="47" t="s">
        <v>347</v>
      </c>
      <c r="C57" s="48">
        <f>SUM(C58:C61)</f>
        <v>0</v>
      </c>
      <c r="D57" s="48">
        <f>SUM(D58:D61)</f>
        <v>0</v>
      </c>
      <c r="E57" s="48">
        <f>SUM(E58:E61)</f>
        <v>0</v>
      </c>
      <c r="F57" s="49" t="e">
        <f t="shared" si="5"/>
        <v>#DIV/0!</v>
      </c>
      <c r="G57" s="29" t="e">
        <f t="shared" si="8"/>
        <v>#DIV/0!</v>
      </c>
    </row>
    <row r="58" spans="1:7" ht="94.5" customHeight="1">
      <c r="A58" s="80" t="s">
        <v>348</v>
      </c>
      <c r="B58" s="27" t="s">
        <v>350</v>
      </c>
      <c r="C58" s="39"/>
      <c r="D58" s="39"/>
      <c r="E58" s="39"/>
      <c r="F58" s="49" t="e">
        <f t="shared" si="5"/>
        <v>#DIV/0!</v>
      </c>
      <c r="G58" s="29" t="e">
        <f t="shared" si="8"/>
        <v>#DIV/0!</v>
      </c>
    </row>
    <row r="59" spans="1:7" ht="87" customHeight="1">
      <c r="A59" s="80" t="s">
        <v>349</v>
      </c>
      <c r="B59" s="27" t="s">
        <v>353</v>
      </c>
      <c r="C59" s="39"/>
      <c r="D59" s="39"/>
      <c r="E59" s="39"/>
      <c r="F59" s="49" t="e">
        <f t="shared" si="5"/>
        <v>#DIV/0!</v>
      </c>
      <c r="G59" s="29" t="e">
        <f t="shared" si="8"/>
        <v>#DIV/0!</v>
      </c>
    </row>
    <row r="60" spans="1:7" ht="90.75" customHeight="1">
      <c r="A60" s="80" t="s">
        <v>354</v>
      </c>
      <c r="B60" s="27" t="s">
        <v>351</v>
      </c>
      <c r="C60" s="39"/>
      <c r="D60" s="39"/>
      <c r="E60" s="39"/>
      <c r="F60" s="49" t="e">
        <f t="shared" si="5"/>
        <v>#DIV/0!</v>
      </c>
      <c r="G60" s="29" t="e">
        <f t="shared" si="8"/>
        <v>#DIV/0!</v>
      </c>
    </row>
    <row r="61" spans="1:7" ht="65.25" customHeight="1">
      <c r="A61" s="80" t="s">
        <v>355</v>
      </c>
      <c r="B61" s="27" t="s">
        <v>352</v>
      </c>
      <c r="C61" s="39"/>
      <c r="D61" s="39"/>
      <c r="E61" s="39"/>
      <c r="F61" s="49"/>
      <c r="G61" s="29"/>
    </row>
    <row r="62" spans="1:7" ht="21.75" customHeight="1">
      <c r="A62" s="84" t="s">
        <v>58</v>
      </c>
      <c r="B62" s="85" t="s">
        <v>194</v>
      </c>
      <c r="C62" s="48">
        <f>C63</f>
        <v>24362.899999999998</v>
      </c>
      <c r="D62" s="48">
        <f>D63</f>
        <v>23039.7</v>
      </c>
      <c r="E62" s="48">
        <f>E63</f>
        <v>23039.7</v>
      </c>
      <c r="F62" s="49">
        <f t="shared" si="5"/>
        <v>94.568791071670461</v>
      </c>
      <c r="G62" s="50">
        <f t="shared" ref="G62:G68" si="9">E62/D62*100</f>
        <v>100</v>
      </c>
    </row>
    <row r="63" spans="1:7" ht="22.5" customHeight="1">
      <c r="A63" s="43" t="s">
        <v>60</v>
      </c>
      <c r="B63" s="44" t="s">
        <v>195</v>
      </c>
      <c r="C63" s="39">
        <f>C64+C66+C67+C68+C65</f>
        <v>24362.899999999998</v>
      </c>
      <c r="D63" s="39">
        <f>D64+D66+D67+D68+D65</f>
        <v>23039.7</v>
      </c>
      <c r="E63" s="39">
        <f>E64+E66+E67+E68+E65</f>
        <v>23039.7</v>
      </c>
      <c r="F63" s="28">
        <f t="shared" si="5"/>
        <v>94.568791071670461</v>
      </c>
      <c r="G63" s="29">
        <f t="shared" si="9"/>
        <v>100</v>
      </c>
    </row>
    <row r="64" spans="1:7" ht="82.5" customHeight="1">
      <c r="A64" s="42" t="s">
        <v>184</v>
      </c>
      <c r="B64" s="44" t="s">
        <v>196</v>
      </c>
      <c r="C64" s="39">
        <v>4173.8999999999996</v>
      </c>
      <c r="D64" s="39">
        <v>3455.9</v>
      </c>
      <c r="E64" s="39">
        <v>3455.9</v>
      </c>
      <c r="F64" s="28">
        <f t="shared" si="5"/>
        <v>82.797862909988268</v>
      </c>
      <c r="G64" s="29">
        <f t="shared" si="9"/>
        <v>100</v>
      </c>
    </row>
    <row r="65" spans="1:7" ht="47.25">
      <c r="A65" s="78" t="s">
        <v>188</v>
      </c>
      <c r="B65" s="44" t="s">
        <v>197</v>
      </c>
      <c r="C65" s="39">
        <v>3118.2</v>
      </c>
      <c r="D65" s="39">
        <v>3118.2</v>
      </c>
      <c r="E65" s="39">
        <v>3118.2</v>
      </c>
      <c r="F65" s="28">
        <f t="shared" si="5"/>
        <v>100</v>
      </c>
      <c r="G65" s="29">
        <f t="shared" si="9"/>
        <v>100</v>
      </c>
    </row>
    <row r="66" spans="1:7" ht="86.25" customHeight="1">
      <c r="A66" s="26" t="s">
        <v>185</v>
      </c>
      <c r="B66" s="27" t="s">
        <v>198</v>
      </c>
      <c r="C66" s="39">
        <v>4747.7</v>
      </c>
      <c r="D66" s="39">
        <v>4384.2</v>
      </c>
      <c r="E66" s="39">
        <v>4384.2</v>
      </c>
      <c r="F66" s="28">
        <f t="shared" si="5"/>
        <v>92.343661141184157</v>
      </c>
      <c r="G66" s="29">
        <f t="shared" si="9"/>
        <v>100</v>
      </c>
    </row>
    <row r="67" spans="1:7" ht="50.25" customHeight="1">
      <c r="A67" s="26" t="s">
        <v>186</v>
      </c>
      <c r="B67" s="27" t="s">
        <v>199</v>
      </c>
      <c r="C67" s="39">
        <v>2323.1</v>
      </c>
      <c r="D67" s="39">
        <v>2131.4</v>
      </c>
      <c r="E67" s="39">
        <v>2131.4</v>
      </c>
      <c r="F67" s="28">
        <f t="shared" si="5"/>
        <v>91.748095217597182</v>
      </c>
      <c r="G67" s="29">
        <f t="shared" si="9"/>
        <v>100</v>
      </c>
    </row>
    <row r="68" spans="1:7" ht="96" customHeight="1">
      <c r="A68" s="45" t="s">
        <v>187</v>
      </c>
      <c r="B68" s="27" t="s">
        <v>292</v>
      </c>
      <c r="C68" s="39">
        <v>10000</v>
      </c>
      <c r="D68" s="39">
        <v>9950</v>
      </c>
      <c r="E68" s="39">
        <v>9950</v>
      </c>
      <c r="F68" s="28">
        <f t="shared" si="5"/>
        <v>99.5</v>
      </c>
      <c r="G68" s="29">
        <f t="shared" si="9"/>
        <v>100</v>
      </c>
    </row>
    <row r="69" spans="1:7" s="21" customFormat="1" ht="31.5">
      <c r="A69" s="30" t="s">
        <v>63</v>
      </c>
      <c r="B69" s="31" t="s">
        <v>200</v>
      </c>
      <c r="C69" s="32">
        <f>C70+C71+ C115+C117+C120+C122+C124+C126+C131+C136+C128+C134</f>
        <v>164320.79999999999</v>
      </c>
      <c r="D69" s="32">
        <f>D70+D71+ D115+D117+D120+D122+D124+D126+D131+D136+D128+D134</f>
        <v>146131.69999999995</v>
      </c>
      <c r="E69" s="32">
        <f>E70+E71+ E115+E117+E120+E122+E124+E126+E131+E136+E128+E134</f>
        <v>143946.59999999995</v>
      </c>
      <c r="F69" s="32">
        <f>E69/C69*100</f>
        <v>87.600961046927694</v>
      </c>
      <c r="G69" s="25">
        <f>E69/D69*100</f>
        <v>98.504705002405359</v>
      </c>
    </row>
    <row r="70" spans="1:7" ht="85.5" customHeight="1">
      <c r="A70" s="26" t="s">
        <v>323</v>
      </c>
      <c r="B70" s="27" t="s">
        <v>201</v>
      </c>
      <c r="C70" s="39">
        <v>3846.5</v>
      </c>
      <c r="D70" s="39">
        <v>3027.8</v>
      </c>
      <c r="E70" s="39">
        <v>3027.8</v>
      </c>
      <c r="F70" s="28">
        <f>E70/C70*100</f>
        <v>78.715715585597295</v>
      </c>
      <c r="G70" s="29">
        <f>E70/D70*100</f>
        <v>100</v>
      </c>
    </row>
    <row r="71" spans="1:7" ht="36.75" customHeight="1">
      <c r="A71" s="46" t="s">
        <v>293</v>
      </c>
      <c r="B71" s="47" t="s">
        <v>294</v>
      </c>
      <c r="C71" s="48">
        <f>C72</f>
        <v>140341.60000000003</v>
      </c>
      <c r="D71" s="48">
        <f>D72</f>
        <v>125229.89999999997</v>
      </c>
      <c r="E71" s="48">
        <f>E72</f>
        <v>123223.29999999999</v>
      </c>
      <c r="F71" s="49">
        <f>E71/C71*100</f>
        <v>87.802404988969741</v>
      </c>
      <c r="G71" s="50">
        <f>E71/D71*100</f>
        <v>98.397667010833686</v>
      </c>
    </row>
    <row r="72" spans="1:7" ht="52.5" customHeight="1">
      <c r="A72" s="46" t="s">
        <v>295</v>
      </c>
      <c r="B72" s="47" t="s">
        <v>205</v>
      </c>
      <c r="C72" s="48">
        <f>C74+C75+C76+C77+C78+C79+C80+C81+C82+C85+C86+C87+C88+C89+C90+C91+C92+C93+C94+C95+C96+C97+C98+C99+C100+C101+C102+C103+C104+C105+C106+C107+C108+C109+C110+C111+C112+C113+C83+C84+C114</f>
        <v>140341.60000000003</v>
      </c>
      <c r="D72" s="48">
        <f>D74+D75+D76+D77+D78+D79+D80+D81+D82+D85+D86+D87+D88+D89+D90+D91+D92+D93+D94+D95+D96+D97+D98+D99+D100+D101+D102+D103+D104+D105+D106+D107+D108+D109+D110+D111+D112+D113+D83+D84+D114</f>
        <v>125229.89999999997</v>
      </c>
      <c r="E72" s="48">
        <f>E74+E75+E76+E77+E78+E79+E80+E81+E82+E85+E86+E87+E88+E89+E90+E91+E92+E93+E94+E95+E96+E97+E98+E99+E100+E101+E102+E103+E104+E105+E106+E107+E108+E109+E110+E111+E112+E113+E83+E84+E114</f>
        <v>123223.29999999999</v>
      </c>
      <c r="F72" s="49">
        <f>E72/C72*100</f>
        <v>87.802404988969741</v>
      </c>
      <c r="G72" s="50">
        <f>E72/D72*100</f>
        <v>98.397667010833686</v>
      </c>
    </row>
    <row r="73" spans="1:7" ht="37.5" hidden="1" customHeight="1">
      <c r="A73" s="51" t="s">
        <v>64</v>
      </c>
      <c r="B73" s="27" t="s">
        <v>65</v>
      </c>
      <c r="C73" s="39"/>
      <c r="D73" s="39"/>
      <c r="E73" s="39"/>
      <c r="F73" s="49" t="e">
        <f t="shared" ref="F73:F75" si="10">E73/C73*100</f>
        <v>#DIV/0!</v>
      </c>
      <c r="G73" s="50" t="e">
        <f t="shared" ref="G73:G75" si="11">E73/D73*100</f>
        <v>#DIV/0!</v>
      </c>
    </row>
    <row r="74" spans="1:7" ht="115.5" customHeight="1">
      <c r="A74" s="95" t="s">
        <v>297</v>
      </c>
      <c r="B74" s="44" t="s">
        <v>202</v>
      </c>
      <c r="C74" s="28">
        <v>1.7</v>
      </c>
      <c r="D74" s="28"/>
      <c r="E74" s="39"/>
      <c r="F74" s="49"/>
      <c r="G74" s="50"/>
    </row>
    <row r="75" spans="1:7" ht="64.5" customHeight="1">
      <c r="A75" s="52" t="s">
        <v>303</v>
      </c>
      <c r="B75" s="44" t="s">
        <v>203</v>
      </c>
      <c r="C75" s="28">
        <v>255.3</v>
      </c>
      <c r="D75" s="28">
        <v>255.3</v>
      </c>
      <c r="E75" s="39">
        <v>215.8</v>
      </c>
      <c r="F75" s="49">
        <f t="shared" si="10"/>
        <v>84.528006267136703</v>
      </c>
      <c r="G75" s="50">
        <f t="shared" si="11"/>
        <v>84.528006267136703</v>
      </c>
    </row>
    <row r="76" spans="1:7" ht="83.25" customHeight="1">
      <c r="A76" s="52" t="s">
        <v>308</v>
      </c>
      <c r="B76" s="44" t="s">
        <v>204</v>
      </c>
      <c r="C76" s="28">
        <v>4513.8</v>
      </c>
      <c r="D76" s="28">
        <v>4032.1</v>
      </c>
      <c r="E76" s="39">
        <v>3942.1</v>
      </c>
      <c r="F76" s="29">
        <f t="shared" ref="F76:F89" si="12">E76/C76*100</f>
        <v>87.334396738889623</v>
      </c>
      <c r="G76" s="29">
        <f t="shared" ref="G76:G110" si="13">E76/D76*100</f>
        <v>97.767912502170091</v>
      </c>
    </row>
    <row r="77" spans="1:7" ht="50.25" customHeight="1">
      <c r="A77" s="52" t="s">
        <v>309</v>
      </c>
      <c r="B77" s="44" t="s">
        <v>206</v>
      </c>
      <c r="C77" s="28">
        <v>247.1</v>
      </c>
      <c r="D77" s="28">
        <v>243.8</v>
      </c>
      <c r="E77" s="39">
        <v>243.8</v>
      </c>
      <c r="F77" s="29">
        <f t="shared" si="12"/>
        <v>98.664508296236349</v>
      </c>
      <c r="G77" s="29">
        <f t="shared" si="13"/>
        <v>100</v>
      </c>
    </row>
    <row r="78" spans="1:7" ht="69" customHeight="1">
      <c r="A78" s="52" t="s">
        <v>324</v>
      </c>
      <c r="B78" s="44" t="s">
        <v>207</v>
      </c>
      <c r="C78" s="28">
        <v>15.3</v>
      </c>
      <c r="D78" s="28">
        <v>8.4</v>
      </c>
      <c r="E78" s="39">
        <v>8.4</v>
      </c>
      <c r="F78" s="29">
        <f t="shared" si="12"/>
        <v>54.901960784313729</v>
      </c>
      <c r="G78" s="29">
        <f t="shared" si="13"/>
        <v>100</v>
      </c>
    </row>
    <row r="79" spans="1:7" ht="56.25" customHeight="1">
      <c r="A79" s="52" t="s">
        <v>356</v>
      </c>
      <c r="B79" s="44" t="s">
        <v>357</v>
      </c>
      <c r="C79" s="28">
        <v>150.5</v>
      </c>
      <c r="D79" s="28">
        <v>150.5</v>
      </c>
      <c r="E79" s="39">
        <v>71.900000000000006</v>
      </c>
      <c r="F79" s="29">
        <f t="shared" si="12"/>
        <v>47.774086378737543</v>
      </c>
      <c r="G79" s="29">
        <f t="shared" si="13"/>
        <v>47.774086378737543</v>
      </c>
    </row>
    <row r="80" spans="1:7" ht="99.75" customHeight="1">
      <c r="A80" s="95" t="s">
        <v>325</v>
      </c>
      <c r="B80" s="44" t="s">
        <v>208</v>
      </c>
      <c r="C80" s="28">
        <v>2519.5</v>
      </c>
      <c r="D80" s="28">
        <v>2310</v>
      </c>
      <c r="E80" s="39">
        <v>2310</v>
      </c>
      <c r="F80" s="29">
        <f t="shared" si="12"/>
        <v>91.684858106767223</v>
      </c>
      <c r="G80" s="29">
        <f t="shared" si="13"/>
        <v>100</v>
      </c>
    </row>
    <row r="81" spans="1:7" ht="102" customHeight="1">
      <c r="A81" s="95" t="s">
        <v>325</v>
      </c>
      <c r="B81" s="44" t="s">
        <v>236</v>
      </c>
      <c r="C81" s="28">
        <v>2.5</v>
      </c>
      <c r="D81" s="28">
        <v>2.5</v>
      </c>
      <c r="E81" s="39">
        <v>2.5</v>
      </c>
      <c r="F81" s="29">
        <f t="shared" si="12"/>
        <v>100</v>
      </c>
      <c r="G81" s="29">
        <f t="shared" si="13"/>
        <v>100</v>
      </c>
    </row>
    <row r="82" spans="1:7" ht="68.25" customHeight="1">
      <c r="A82" s="52" t="s">
        <v>359</v>
      </c>
      <c r="B82" s="44" t="s">
        <v>358</v>
      </c>
      <c r="C82" s="28">
        <v>7.4</v>
      </c>
      <c r="D82" s="28"/>
      <c r="E82" s="39"/>
      <c r="F82" s="29">
        <f t="shared" si="12"/>
        <v>0</v>
      </c>
      <c r="G82" s="29" t="e">
        <f t="shared" si="13"/>
        <v>#DIV/0!</v>
      </c>
    </row>
    <row r="83" spans="1:7" ht="68.25" customHeight="1">
      <c r="A83" s="52" t="s">
        <v>376</v>
      </c>
      <c r="B83" s="44" t="s">
        <v>375</v>
      </c>
      <c r="C83" s="28">
        <v>1601.2</v>
      </c>
      <c r="D83" s="28">
        <v>1601.2</v>
      </c>
      <c r="E83" s="39">
        <v>1601.2</v>
      </c>
      <c r="F83" s="29">
        <f t="shared" si="12"/>
        <v>100</v>
      </c>
      <c r="G83" s="29"/>
    </row>
    <row r="84" spans="1:7" ht="63.75" customHeight="1">
      <c r="A84" s="52" t="s">
        <v>381</v>
      </c>
      <c r="B84" s="44" t="s">
        <v>382</v>
      </c>
      <c r="C84" s="28">
        <v>15.3</v>
      </c>
      <c r="D84" s="28">
        <v>15.3</v>
      </c>
      <c r="E84" s="39">
        <v>15.3</v>
      </c>
      <c r="F84" s="29">
        <f t="shared" si="12"/>
        <v>100</v>
      </c>
      <c r="G84" s="29"/>
    </row>
    <row r="85" spans="1:7" ht="68.25" customHeight="1">
      <c r="A85" s="52" t="s">
        <v>361</v>
      </c>
      <c r="B85" s="44" t="s">
        <v>360</v>
      </c>
      <c r="C85" s="28">
        <v>51</v>
      </c>
      <c r="D85" s="28">
        <v>46.4</v>
      </c>
      <c r="E85" s="39">
        <v>46.4</v>
      </c>
      <c r="F85" s="29">
        <f t="shared" si="12"/>
        <v>90.980392156862749</v>
      </c>
      <c r="G85" s="29">
        <f t="shared" si="13"/>
        <v>100</v>
      </c>
    </row>
    <row r="86" spans="1:7" ht="63.75" customHeight="1">
      <c r="A86" s="52" t="s">
        <v>363</v>
      </c>
      <c r="B86" s="44" t="s">
        <v>362</v>
      </c>
      <c r="C86" s="28">
        <v>35</v>
      </c>
      <c r="D86" s="28">
        <v>30.2</v>
      </c>
      <c r="E86" s="39">
        <v>30.2</v>
      </c>
      <c r="F86" s="29">
        <f t="shared" si="12"/>
        <v>86.285714285714292</v>
      </c>
      <c r="G86" s="29">
        <f t="shared" si="13"/>
        <v>100</v>
      </c>
    </row>
    <row r="87" spans="1:7" ht="84" customHeight="1">
      <c r="A87" s="52" t="s">
        <v>299</v>
      </c>
      <c r="B87" s="44" t="s">
        <v>235</v>
      </c>
      <c r="C87" s="28">
        <v>60920.7</v>
      </c>
      <c r="D87" s="28">
        <v>52243.3</v>
      </c>
      <c r="E87" s="39">
        <v>52243.3</v>
      </c>
      <c r="F87" s="29">
        <f t="shared" si="12"/>
        <v>85.756237206729409</v>
      </c>
      <c r="G87" s="29">
        <f t="shared" si="13"/>
        <v>100</v>
      </c>
    </row>
    <row r="88" spans="1:7" ht="86.25" customHeight="1">
      <c r="A88" s="52" t="s">
        <v>301</v>
      </c>
      <c r="B88" s="44" t="s">
        <v>234</v>
      </c>
      <c r="C88" s="28">
        <v>9.6999999999999993</v>
      </c>
      <c r="D88" s="28">
        <v>6.9</v>
      </c>
      <c r="E88" s="39">
        <v>6.9</v>
      </c>
      <c r="F88" s="29">
        <f t="shared" si="12"/>
        <v>71.134020618556718</v>
      </c>
      <c r="G88" s="29">
        <f t="shared" si="13"/>
        <v>100</v>
      </c>
    </row>
    <row r="89" spans="1:7" ht="99" customHeight="1">
      <c r="A89" s="95" t="s">
        <v>310</v>
      </c>
      <c r="B89" s="44" t="s">
        <v>233</v>
      </c>
      <c r="C89" s="28">
        <v>548.1</v>
      </c>
      <c r="D89" s="28">
        <v>487.5</v>
      </c>
      <c r="E89" s="39">
        <v>487.5</v>
      </c>
      <c r="F89" s="29">
        <f t="shared" si="12"/>
        <v>88.943623426382047</v>
      </c>
      <c r="G89" s="29">
        <f t="shared" si="13"/>
        <v>100</v>
      </c>
    </row>
    <row r="90" spans="1:7" ht="96.75" customHeight="1">
      <c r="A90" s="95" t="s">
        <v>296</v>
      </c>
      <c r="B90" s="44" t="s">
        <v>232</v>
      </c>
      <c r="C90" s="28">
        <v>11815.1</v>
      </c>
      <c r="D90" s="28">
        <v>10801.8</v>
      </c>
      <c r="E90" s="39">
        <v>10801.8</v>
      </c>
      <c r="F90" s="29">
        <f t="shared" ref="F90:F96" si="14">E90/C90*100</f>
        <v>91.423686638284892</v>
      </c>
      <c r="G90" s="29">
        <f t="shared" si="13"/>
        <v>100</v>
      </c>
    </row>
    <row r="91" spans="1:7" ht="82.5" customHeight="1">
      <c r="A91" s="52" t="s">
        <v>304</v>
      </c>
      <c r="B91" s="44" t="s">
        <v>231</v>
      </c>
      <c r="C91" s="28">
        <v>35.299999999999997</v>
      </c>
      <c r="D91" s="28">
        <v>8.3000000000000007</v>
      </c>
      <c r="E91" s="39">
        <v>8.3000000000000007</v>
      </c>
      <c r="F91" s="29">
        <f t="shared" si="14"/>
        <v>23.512747875354112</v>
      </c>
      <c r="G91" s="29">
        <f t="shared" si="13"/>
        <v>100</v>
      </c>
    </row>
    <row r="92" spans="1:7" ht="82.5" customHeight="1">
      <c r="A92" s="52" t="s">
        <v>328</v>
      </c>
      <c r="B92" s="44" t="s">
        <v>327</v>
      </c>
      <c r="C92" s="28">
        <v>1481.5</v>
      </c>
      <c r="D92" s="28">
        <v>1324.4</v>
      </c>
      <c r="E92" s="39">
        <v>1184.2</v>
      </c>
      <c r="F92" s="29">
        <f t="shared" si="14"/>
        <v>79.932500843739447</v>
      </c>
      <c r="G92" s="29">
        <f t="shared" si="13"/>
        <v>89.414074297795224</v>
      </c>
    </row>
    <row r="93" spans="1:7" ht="115.5" customHeight="1">
      <c r="A93" s="95" t="s">
        <v>311</v>
      </c>
      <c r="B93" s="44" t="s">
        <v>237</v>
      </c>
      <c r="C93" s="28">
        <v>264</v>
      </c>
      <c r="D93" s="28">
        <v>234</v>
      </c>
      <c r="E93" s="39">
        <v>234</v>
      </c>
      <c r="F93" s="29">
        <f t="shared" si="14"/>
        <v>88.63636363636364</v>
      </c>
      <c r="G93" s="29">
        <f t="shared" si="13"/>
        <v>100</v>
      </c>
    </row>
    <row r="94" spans="1:7" ht="150.75" customHeight="1">
      <c r="A94" s="95" t="s">
        <v>312</v>
      </c>
      <c r="B94" s="44" t="s">
        <v>230</v>
      </c>
      <c r="C94" s="28">
        <v>130.5</v>
      </c>
      <c r="D94" s="28">
        <v>119.6</v>
      </c>
      <c r="E94" s="39">
        <v>119.6</v>
      </c>
      <c r="F94" s="29">
        <f t="shared" si="14"/>
        <v>91.64750957854406</v>
      </c>
      <c r="G94" s="29">
        <f t="shared" si="13"/>
        <v>100</v>
      </c>
    </row>
    <row r="95" spans="1:7" ht="256.5" customHeight="1">
      <c r="A95" s="95" t="s">
        <v>313</v>
      </c>
      <c r="B95" s="44" t="s">
        <v>229</v>
      </c>
      <c r="C95" s="28">
        <v>7195.9</v>
      </c>
      <c r="D95" s="28">
        <v>6187.4</v>
      </c>
      <c r="E95" s="39">
        <v>6187.4</v>
      </c>
      <c r="F95" s="29">
        <f t="shared" si="14"/>
        <v>85.985074834280624</v>
      </c>
      <c r="G95" s="29">
        <f t="shared" si="13"/>
        <v>100</v>
      </c>
    </row>
    <row r="96" spans="1:7" ht="118.5" customHeight="1">
      <c r="A96" s="96" t="s">
        <v>314</v>
      </c>
      <c r="B96" s="44" t="s">
        <v>228</v>
      </c>
      <c r="C96" s="28">
        <v>19.600000000000001</v>
      </c>
      <c r="D96" s="28">
        <v>17.899999999999999</v>
      </c>
      <c r="E96" s="39">
        <v>17.899999999999999</v>
      </c>
      <c r="F96" s="29">
        <f t="shared" si="14"/>
        <v>91.326530612244881</v>
      </c>
      <c r="G96" s="29">
        <f t="shared" si="13"/>
        <v>100</v>
      </c>
    </row>
    <row r="97" spans="1:7" ht="69" customHeight="1">
      <c r="A97" s="52" t="s">
        <v>316</v>
      </c>
      <c r="B97" s="44" t="s">
        <v>227</v>
      </c>
      <c r="C97" s="28">
        <v>494.1</v>
      </c>
      <c r="D97" s="28">
        <v>413.9</v>
      </c>
      <c r="E97" s="39">
        <v>413.9</v>
      </c>
      <c r="F97" s="29">
        <f t="shared" ref="F97:F110" si="15">E97/C97*100</f>
        <v>83.768467921473373</v>
      </c>
      <c r="G97" s="29">
        <f t="shared" si="13"/>
        <v>100</v>
      </c>
    </row>
    <row r="98" spans="1:7" ht="64.5" customHeight="1">
      <c r="A98" s="52" t="s">
        <v>317</v>
      </c>
      <c r="B98" s="44" t="s">
        <v>226</v>
      </c>
      <c r="C98" s="28">
        <v>565.79999999999995</v>
      </c>
      <c r="D98" s="28">
        <v>499.9</v>
      </c>
      <c r="E98" s="39">
        <v>488.8</v>
      </c>
      <c r="F98" s="29">
        <f t="shared" si="15"/>
        <v>86.390950866030408</v>
      </c>
      <c r="G98" s="29">
        <f t="shared" si="13"/>
        <v>97.779555911182243</v>
      </c>
    </row>
    <row r="99" spans="1:7" ht="114.75" customHeight="1">
      <c r="A99" s="95" t="s">
        <v>305</v>
      </c>
      <c r="B99" s="44" t="s">
        <v>225</v>
      </c>
      <c r="C99" s="28">
        <v>4718.3999999999996</v>
      </c>
      <c r="D99" s="28">
        <v>4302.3999999999996</v>
      </c>
      <c r="E99" s="39">
        <v>4302.3999999999996</v>
      </c>
      <c r="F99" s="29">
        <f t="shared" si="15"/>
        <v>91.183452017633087</v>
      </c>
      <c r="G99" s="29">
        <f t="shared" si="13"/>
        <v>100</v>
      </c>
    </row>
    <row r="100" spans="1:7" ht="129.75" customHeight="1">
      <c r="A100" s="95" t="s">
        <v>306</v>
      </c>
      <c r="B100" s="44" t="s">
        <v>224</v>
      </c>
      <c r="C100" s="28">
        <v>109.3</v>
      </c>
      <c r="D100" s="28">
        <v>99.7</v>
      </c>
      <c r="E100" s="39">
        <v>99.7</v>
      </c>
      <c r="F100" s="29">
        <f t="shared" si="15"/>
        <v>91.21683440073194</v>
      </c>
      <c r="G100" s="29">
        <f t="shared" si="13"/>
        <v>100</v>
      </c>
    </row>
    <row r="101" spans="1:7" ht="115.5" customHeight="1">
      <c r="A101" s="95" t="s">
        <v>307</v>
      </c>
      <c r="B101" s="44" t="s">
        <v>223</v>
      </c>
      <c r="C101" s="28">
        <v>32</v>
      </c>
      <c r="D101" s="28">
        <v>26.5</v>
      </c>
      <c r="E101" s="39">
        <v>26.5</v>
      </c>
      <c r="F101" s="29">
        <f t="shared" si="15"/>
        <v>82.8125</v>
      </c>
      <c r="G101" s="29">
        <f t="shared" si="13"/>
        <v>100</v>
      </c>
    </row>
    <row r="102" spans="1:7" ht="238.5" customHeight="1">
      <c r="A102" s="95" t="s">
        <v>318</v>
      </c>
      <c r="B102" s="44" t="s">
        <v>66</v>
      </c>
      <c r="C102" s="28">
        <v>11784.4</v>
      </c>
      <c r="D102" s="28">
        <v>11599.6</v>
      </c>
      <c r="E102" s="39">
        <v>11599.6</v>
      </c>
      <c r="F102" s="29">
        <f t="shared" si="15"/>
        <v>98.431825124741195</v>
      </c>
      <c r="G102" s="29">
        <f t="shared" si="13"/>
        <v>100</v>
      </c>
    </row>
    <row r="103" spans="1:7" ht="79.5" customHeight="1">
      <c r="A103" s="52" t="s">
        <v>319</v>
      </c>
      <c r="B103" s="44" t="s">
        <v>222</v>
      </c>
      <c r="C103" s="28">
        <v>108.1</v>
      </c>
      <c r="D103" s="28">
        <v>95.2</v>
      </c>
      <c r="E103" s="39">
        <v>95.2</v>
      </c>
      <c r="F103" s="29">
        <f t="shared" si="15"/>
        <v>88.066604995374661</v>
      </c>
      <c r="G103" s="29">
        <f t="shared" si="13"/>
        <v>100</v>
      </c>
    </row>
    <row r="104" spans="1:7" ht="81" customHeight="1">
      <c r="A104" s="52" t="s">
        <v>320</v>
      </c>
      <c r="B104" s="44" t="s">
        <v>221</v>
      </c>
      <c r="C104" s="28">
        <v>494.1</v>
      </c>
      <c r="D104" s="28">
        <v>443.3</v>
      </c>
      <c r="E104" s="39">
        <v>440.1</v>
      </c>
      <c r="F104" s="29">
        <f t="shared" si="15"/>
        <v>89.071038251366119</v>
      </c>
      <c r="G104" s="29">
        <f t="shared" si="13"/>
        <v>99.278141213625076</v>
      </c>
    </row>
    <row r="105" spans="1:7" ht="102.75" customHeight="1">
      <c r="A105" s="95" t="s">
        <v>321</v>
      </c>
      <c r="B105" s="44" t="s">
        <v>220</v>
      </c>
      <c r="C105" s="28">
        <v>6.2</v>
      </c>
      <c r="D105" s="28">
        <v>6.2</v>
      </c>
      <c r="E105" s="39">
        <v>6.2</v>
      </c>
      <c r="F105" s="29">
        <f t="shared" si="15"/>
        <v>100</v>
      </c>
      <c r="G105" s="29">
        <f t="shared" si="13"/>
        <v>100</v>
      </c>
    </row>
    <row r="106" spans="1:7" ht="87" customHeight="1">
      <c r="A106" s="52" t="s">
        <v>326</v>
      </c>
      <c r="B106" s="44" t="s">
        <v>219</v>
      </c>
      <c r="C106" s="28">
        <v>7.1</v>
      </c>
      <c r="D106" s="28">
        <v>6.3</v>
      </c>
      <c r="E106" s="39">
        <v>6.3</v>
      </c>
      <c r="F106" s="29">
        <f t="shared" si="15"/>
        <v>88.732394366197184</v>
      </c>
      <c r="G106" s="29">
        <f t="shared" si="13"/>
        <v>100</v>
      </c>
    </row>
    <row r="107" spans="1:7" ht="63" customHeight="1">
      <c r="A107" s="52" t="s">
        <v>322</v>
      </c>
      <c r="B107" s="44" t="s">
        <v>218</v>
      </c>
      <c r="C107" s="28">
        <v>3787.5</v>
      </c>
      <c r="D107" s="28">
        <v>3208.4</v>
      </c>
      <c r="E107" s="39">
        <v>3208.4</v>
      </c>
      <c r="F107" s="29">
        <f t="shared" si="15"/>
        <v>84.71023102310231</v>
      </c>
      <c r="G107" s="29">
        <f t="shared" si="13"/>
        <v>100</v>
      </c>
    </row>
    <row r="108" spans="1:7" ht="117.75" customHeight="1">
      <c r="A108" s="95" t="s">
        <v>315</v>
      </c>
      <c r="B108" s="44" t="s">
        <v>217</v>
      </c>
      <c r="C108" s="28">
        <v>153.69999999999999</v>
      </c>
      <c r="D108" s="28">
        <v>153.69999999999999</v>
      </c>
      <c r="E108" s="39">
        <v>122.4</v>
      </c>
      <c r="F108" s="29">
        <f t="shared" si="15"/>
        <v>79.635653871177624</v>
      </c>
      <c r="G108" s="29">
        <f t="shared" si="13"/>
        <v>79.635653871177624</v>
      </c>
    </row>
    <row r="109" spans="1:7" ht="52.5" customHeight="1">
      <c r="A109" s="52" t="s">
        <v>298</v>
      </c>
      <c r="B109" s="44" t="s">
        <v>216</v>
      </c>
      <c r="C109" s="28">
        <v>656.2</v>
      </c>
      <c r="D109" s="28">
        <v>656.2</v>
      </c>
      <c r="E109" s="39">
        <v>656.2</v>
      </c>
      <c r="F109" s="29">
        <f t="shared" si="15"/>
        <v>100</v>
      </c>
      <c r="G109" s="29">
        <f t="shared" si="13"/>
        <v>100</v>
      </c>
    </row>
    <row r="110" spans="1:7" ht="78" customHeight="1">
      <c r="A110" s="52" t="s">
        <v>365</v>
      </c>
      <c r="B110" s="44" t="s">
        <v>364</v>
      </c>
      <c r="C110" s="28">
        <v>22.7</v>
      </c>
      <c r="D110" s="28"/>
      <c r="E110" s="39"/>
      <c r="F110" s="29">
        <f t="shared" si="15"/>
        <v>0</v>
      </c>
      <c r="G110" s="29" t="e">
        <f t="shared" si="13"/>
        <v>#DIV/0!</v>
      </c>
    </row>
    <row r="111" spans="1:7" ht="78" customHeight="1">
      <c r="A111" s="52" t="s">
        <v>300</v>
      </c>
      <c r="B111" s="44" t="s">
        <v>215</v>
      </c>
      <c r="C111" s="28">
        <v>9805.6</v>
      </c>
      <c r="D111" s="28">
        <v>8306</v>
      </c>
      <c r="E111" s="39">
        <v>8306</v>
      </c>
      <c r="F111" s="29">
        <f t="shared" ref="F111:F119" si="16">E111/C111*100</f>
        <v>84.706698213265881</v>
      </c>
      <c r="G111" s="29">
        <f t="shared" ref="G111:G145" si="17">E111/D111*100</f>
        <v>100</v>
      </c>
    </row>
    <row r="112" spans="1:7" ht="79.5" customHeight="1">
      <c r="A112" s="52" t="s">
        <v>302</v>
      </c>
      <c r="B112" s="44" t="s">
        <v>214</v>
      </c>
      <c r="C112" s="28">
        <v>1.6</v>
      </c>
      <c r="D112" s="28">
        <v>1.1000000000000001</v>
      </c>
      <c r="E112" s="39">
        <v>1.1000000000000001</v>
      </c>
      <c r="F112" s="29">
        <f t="shared" si="16"/>
        <v>68.75</v>
      </c>
      <c r="G112" s="29">
        <f t="shared" si="17"/>
        <v>100</v>
      </c>
    </row>
    <row r="113" spans="1:7" ht="66.75" customHeight="1">
      <c r="A113" s="77" t="s">
        <v>330</v>
      </c>
      <c r="B113" s="44" t="s">
        <v>329</v>
      </c>
      <c r="C113" s="28">
        <v>15690.9</v>
      </c>
      <c r="D113" s="28">
        <v>15230.8</v>
      </c>
      <c r="E113" s="39">
        <v>13621.3</v>
      </c>
      <c r="F113" s="29">
        <f t="shared" si="16"/>
        <v>86.810189345416759</v>
      </c>
      <c r="G113" s="29">
        <f t="shared" si="17"/>
        <v>89.432597105864431</v>
      </c>
    </row>
    <row r="114" spans="1:7" ht="128.25" customHeight="1">
      <c r="A114" s="77" t="s">
        <v>383</v>
      </c>
      <c r="B114" s="44" t="s">
        <v>384</v>
      </c>
      <c r="C114" s="28">
        <v>67.900000000000006</v>
      </c>
      <c r="D114" s="28">
        <v>53.9</v>
      </c>
      <c r="E114" s="39">
        <v>50.7</v>
      </c>
      <c r="F114" s="29">
        <f t="shared" si="16"/>
        <v>74.668630338733436</v>
      </c>
      <c r="G114" s="29">
        <f t="shared" si="17"/>
        <v>94.063079777365502</v>
      </c>
    </row>
    <row r="115" spans="1:7" ht="65.25" customHeight="1">
      <c r="A115" s="87" t="s">
        <v>261</v>
      </c>
      <c r="B115" s="85" t="s">
        <v>263</v>
      </c>
      <c r="C115" s="49">
        <f>C116</f>
        <v>13</v>
      </c>
      <c r="D115" s="49">
        <f t="shared" ref="D115:E115" si="18">D116</f>
        <v>0</v>
      </c>
      <c r="E115" s="49">
        <f t="shared" si="18"/>
        <v>0</v>
      </c>
      <c r="F115" s="50">
        <f t="shared" si="16"/>
        <v>0</v>
      </c>
      <c r="G115" s="50"/>
    </row>
    <row r="116" spans="1:7" ht="84" customHeight="1">
      <c r="A116" s="77" t="s">
        <v>285</v>
      </c>
      <c r="B116" s="44" t="s">
        <v>262</v>
      </c>
      <c r="C116" s="28">
        <v>13</v>
      </c>
      <c r="D116" s="28"/>
      <c r="E116" s="39"/>
      <c r="F116" s="29">
        <f t="shared" si="16"/>
        <v>0</v>
      </c>
      <c r="G116" s="29"/>
    </row>
    <row r="117" spans="1:7" ht="79.5" customHeight="1">
      <c r="A117" s="87" t="s">
        <v>265</v>
      </c>
      <c r="B117" s="47" t="s">
        <v>264</v>
      </c>
      <c r="C117" s="49">
        <f>C118+C119</f>
        <v>6058.9</v>
      </c>
      <c r="D117" s="49">
        <f>D118+D119</f>
        <v>4853.8</v>
      </c>
      <c r="E117" s="49">
        <f>E118+E119</f>
        <v>4853.8</v>
      </c>
      <c r="F117" s="49">
        <f t="shared" ref="F117" si="19">E117/C117*100</f>
        <v>80.11025103566655</v>
      </c>
      <c r="G117" s="50">
        <f t="shared" ref="G117" si="20">E117/D117*100</f>
        <v>100</v>
      </c>
    </row>
    <row r="118" spans="1:7" ht="100.5" customHeight="1">
      <c r="A118" s="86" t="s">
        <v>284</v>
      </c>
      <c r="B118" s="27" t="s">
        <v>213</v>
      </c>
      <c r="C118" s="39">
        <v>484.7</v>
      </c>
      <c r="D118" s="39">
        <v>388.3</v>
      </c>
      <c r="E118" s="39">
        <v>388.3</v>
      </c>
      <c r="F118" s="28">
        <f t="shared" si="16"/>
        <v>80.111409119042705</v>
      </c>
      <c r="G118" s="29">
        <f t="shared" si="17"/>
        <v>100</v>
      </c>
    </row>
    <row r="119" spans="1:7" ht="81.75" customHeight="1">
      <c r="A119" s="53" t="s">
        <v>287</v>
      </c>
      <c r="B119" s="27" t="s">
        <v>212</v>
      </c>
      <c r="C119" s="39">
        <v>5574.2</v>
      </c>
      <c r="D119" s="39">
        <v>4465.5</v>
      </c>
      <c r="E119" s="39">
        <v>4465.5</v>
      </c>
      <c r="F119" s="28">
        <f t="shared" si="16"/>
        <v>80.110150335474145</v>
      </c>
      <c r="G119" s="29">
        <f t="shared" si="17"/>
        <v>100</v>
      </c>
    </row>
    <row r="120" spans="1:7" ht="51.75" customHeight="1">
      <c r="A120" s="88" t="s">
        <v>269</v>
      </c>
      <c r="B120" s="47" t="s">
        <v>266</v>
      </c>
      <c r="C120" s="48">
        <f>C121</f>
        <v>683.4</v>
      </c>
      <c r="D120" s="48">
        <f t="shared" ref="D120:E120" si="21">D121</f>
        <v>620.79999999999995</v>
      </c>
      <c r="E120" s="48">
        <f t="shared" si="21"/>
        <v>620.79999999999995</v>
      </c>
      <c r="F120" s="49">
        <f t="shared" ref="F120:F146" si="22">E120/C120*100</f>
        <v>90.839918056774948</v>
      </c>
      <c r="G120" s="50">
        <f t="shared" si="17"/>
        <v>100</v>
      </c>
    </row>
    <row r="121" spans="1:7" ht="50.25" customHeight="1">
      <c r="A121" s="53" t="s">
        <v>286</v>
      </c>
      <c r="B121" s="27" t="s">
        <v>267</v>
      </c>
      <c r="C121" s="39">
        <v>683.4</v>
      </c>
      <c r="D121" s="39">
        <v>620.79999999999995</v>
      </c>
      <c r="E121" s="39">
        <v>620.79999999999995</v>
      </c>
      <c r="F121" s="28">
        <f t="shared" si="22"/>
        <v>90.839918056774948</v>
      </c>
      <c r="G121" s="29">
        <f t="shared" si="17"/>
        <v>100</v>
      </c>
    </row>
    <row r="122" spans="1:7" ht="62.25" customHeight="1">
      <c r="A122" s="88" t="s">
        <v>270</v>
      </c>
      <c r="B122" s="47" t="s">
        <v>268</v>
      </c>
      <c r="C122" s="48">
        <f>C123</f>
        <v>0.8</v>
      </c>
      <c r="D122" s="48">
        <f t="shared" ref="D122:E122" si="23">D123</f>
        <v>0.8</v>
      </c>
      <c r="E122" s="48">
        <f t="shared" si="23"/>
        <v>0</v>
      </c>
      <c r="F122" s="49">
        <f t="shared" si="22"/>
        <v>0</v>
      </c>
      <c r="G122" s="50">
        <f t="shared" si="17"/>
        <v>0</v>
      </c>
    </row>
    <row r="123" spans="1:7" ht="62.25" customHeight="1">
      <c r="A123" s="53" t="s">
        <v>283</v>
      </c>
      <c r="B123" s="27" t="s">
        <v>211</v>
      </c>
      <c r="C123" s="39">
        <v>0.8</v>
      </c>
      <c r="D123" s="39">
        <v>0.8</v>
      </c>
      <c r="E123" s="39"/>
      <c r="F123" s="28">
        <f t="shared" si="22"/>
        <v>0</v>
      </c>
      <c r="G123" s="29">
        <f t="shared" si="17"/>
        <v>0</v>
      </c>
    </row>
    <row r="124" spans="1:7" ht="65.25" customHeight="1">
      <c r="A124" s="88" t="s">
        <v>271</v>
      </c>
      <c r="B124" s="47" t="s">
        <v>277</v>
      </c>
      <c r="C124" s="48">
        <f>C125</f>
        <v>77.7</v>
      </c>
      <c r="D124" s="48">
        <f t="shared" ref="D124:E124" si="24">D125</f>
        <v>62.2</v>
      </c>
      <c r="E124" s="48">
        <f t="shared" si="24"/>
        <v>61.3</v>
      </c>
      <c r="F124" s="49">
        <f t="shared" si="22"/>
        <v>78.893178893178884</v>
      </c>
      <c r="G124" s="50">
        <f t="shared" si="17"/>
        <v>98.553054662379409</v>
      </c>
    </row>
    <row r="125" spans="1:7" ht="51.75" customHeight="1">
      <c r="A125" s="53" t="s">
        <v>282</v>
      </c>
      <c r="B125" s="27" t="s">
        <v>210</v>
      </c>
      <c r="C125" s="39">
        <v>77.7</v>
      </c>
      <c r="D125" s="39">
        <v>62.2</v>
      </c>
      <c r="E125" s="39">
        <v>61.3</v>
      </c>
      <c r="F125" s="28">
        <f t="shared" ref="F125" si="25">E125/C125*100</f>
        <v>78.893178893178884</v>
      </c>
      <c r="G125" s="29">
        <f t="shared" ref="G125" si="26">E125/D125*100</f>
        <v>98.553054662379409</v>
      </c>
    </row>
    <row r="126" spans="1:7" ht="111.75" customHeight="1">
      <c r="A126" s="94" t="s">
        <v>272</v>
      </c>
      <c r="B126" s="47" t="s">
        <v>276</v>
      </c>
      <c r="C126" s="48">
        <f>C127</f>
        <v>5157.3</v>
      </c>
      <c r="D126" s="48">
        <f t="shared" ref="D126:E126" si="27">D127</f>
        <v>4767.8999999999996</v>
      </c>
      <c r="E126" s="48">
        <f t="shared" si="27"/>
        <v>4725.3</v>
      </c>
      <c r="F126" s="49">
        <f t="shared" si="22"/>
        <v>91.623523936943755</v>
      </c>
      <c r="G126" s="50">
        <f t="shared" si="17"/>
        <v>99.106524885169577</v>
      </c>
    </row>
    <row r="127" spans="1:7" ht="113.25" customHeight="1">
      <c r="A127" s="86" t="s">
        <v>281</v>
      </c>
      <c r="B127" s="27" t="s">
        <v>209</v>
      </c>
      <c r="C127" s="39">
        <v>5157.3</v>
      </c>
      <c r="D127" s="39">
        <v>4767.8999999999996</v>
      </c>
      <c r="E127" s="39">
        <v>4725.3</v>
      </c>
      <c r="F127" s="28">
        <f t="shared" ref="F127:F130" si="28">E127/C127*100</f>
        <v>91.623523936943755</v>
      </c>
      <c r="G127" s="29">
        <f t="shared" ref="G127:G130" si="29">E127/D127*100</f>
        <v>99.106524885169577</v>
      </c>
    </row>
    <row r="128" spans="1:7" ht="73.5" customHeight="1">
      <c r="A128" s="86" t="s">
        <v>366</v>
      </c>
      <c r="B128" s="27" t="s">
        <v>367</v>
      </c>
      <c r="C128" s="39">
        <f>SUM(C129:C130)</f>
        <v>2333.3999999999996</v>
      </c>
      <c r="D128" s="39">
        <f>SUM(D129:D130)</f>
        <v>2333.3999999999996</v>
      </c>
      <c r="E128" s="39">
        <f>SUM(E129:E130)</f>
        <v>2333.3999999999996</v>
      </c>
      <c r="F128" s="28">
        <f t="shared" si="28"/>
        <v>100</v>
      </c>
      <c r="G128" s="29">
        <f t="shared" si="29"/>
        <v>100</v>
      </c>
    </row>
    <row r="129" spans="1:7" ht="96" customHeight="1">
      <c r="A129" s="86" t="s">
        <v>368</v>
      </c>
      <c r="B129" s="27" t="s">
        <v>369</v>
      </c>
      <c r="C129" s="39">
        <v>186.7</v>
      </c>
      <c r="D129" s="39">
        <v>186.7</v>
      </c>
      <c r="E129" s="39">
        <v>186.7</v>
      </c>
      <c r="F129" s="28">
        <f t="shared" si="28"/>
        <v>100</v>
      </c>
      <c r="G129" s="29">
        <f t="shared" si="29"/>
        <v>100</v>
      </c>
    </row>
    <row r="130" spans="1:7" ht="91.5" customHeight="1">
      <c r="A130" s="86" t="s">
        <v>370</v>
      </c>
      <c r="B130" s="27" t="s">
        <v>371</v>
      </c>
      <c r="C130" s="39">
        <v>2146.6999999999998</v>
      </c>
      <c r="D130" s="39">
        <v>2146.6999999999998</v>
      </c>
      <c r="E130" s="39">
        <v>2146.6999999999998</v>
      </c>
      <c r="F130" s="28">
        <f t="shared" si="28"/>
        <v>100</v>
      </c>
      <c r="G130" s="29">
        <f t="shared" si="29"/>
        <v>100</v>
      </c>
    </row>
    <row r="131" spans="1:7" s="106" customFormat="1" ht="66.75" customHeight="1">
      <c r="A131" s="104" t="s">
        <v>273</v>
      </c>
      <c r="B131" s="85" t="s">
        <v>275</v>
      </c>
      <c r="C131" s="49">
        <f t="shared" ref="C131:E131" si="30">C132+C133</f>
        <v>1.3</v>
      </c>
      <c r="D131" s="49">
        <f t="shared" si="30"/>
        <v>1.3</v>
      </c>
      <c r="E131" s="49">
        <f t="shared" si="30"/>
        <v>1.3</v>
      </c>
      <c r="F131" s="49">
        <f t="shared" si="22"/>
        <v>100</v>
      </c>
      <c r="G131" s="105">
        <f t="shared" si="17"/>
        <v>100</v>
      </c>
    </row>
    <row r="132" spans="1:7" ht="98.25" customHeight="1">
      <c r="A132" s="53" t="s">
        <v>289</v>
      </c>
      <c r="B132" s="27" t="s">
        <v>280</v>
      </c>
      <c r="C132" s="39">
        <v>0.1</v>
      </c>
      <c r="D132" s="39">
        <v>0.1</v>
      </c>
      <c r="E132" s="39">
        <v>0.1</v>
      </c>
      <c r="F132" s="28">
        <f t="shared" ref="F132:F135" si="31">E132/C132*100</f>
        <v>100</v>
      </c>
      <c r="G132" s="29">
        <f t="shared" ref="G132:G135" si="32">E132/D132*100</f>
        <v>100</v>
      </c>
    </row>
    <row r="133" spans="1:7" ht="80.25" customHeight="1">
      <c r="A133" s="53" t="s">
        <v>288</v>
      </c>
      <c r="B133" s="27" t="s">
        <v>279</v>
      </c>
      <c r="C133" s="39">
        <v>1.2</v>
      </c>
      <c r="D133" s="39">
        <v>1.2</v>
      </c>
      <c r="E133" s="39">
        <v>1.2</v>
      </c>
      <c r="F133" s="28">
        <f t="shared" si="31"/>
        <v>100</v>
      </c>
      <c r="G133" s="29">
        <f t="shared" si="32"/>
        <v>100</v>
      </c>
    </row>
    <row r="134" spans="1:7" ht="34.5" customHeight="1">
      <c r="A134" s="88" t="s">
        <v>372</v>
      </c>
      <c r="B134" s="27" t="s">
        <v>373</v>
      </c>
      <c r="C134" s="39">
        <f>C135</f>
        <v>162.9</v>
      </c>
      <c r="D134" s="39">
        <f>D135</f>
        <v>120.2</v>
      </c>
      <c r="E134" s="39">
        <f>E135</f>
        <v>77</v>
      </c>
      <c r="F134" s="28">
        <f t="shared" si="31"/>
        <v>47.268262737875993</v>
      </c>
      <c r="G134" s="29">
        <f t="shared" si="32"/>
        <v>64.059900166389355</v>
      </c>
    </row>
    <row r="135" spans="1:7" ht="41.25" customHeight="1">
      <c r="A135" s="53" t="s">
        <v>372</v>
      </c>
      <c r="B135" s="27" t="s">
        <v>374</v>
      </c>
      <c r="C135" s="39">
        <v>162.9</v>
      </c>
      <c r="D135" s="39">
        <v>120.2</v>
      </c>
      <c r="E135" s="39">
        <v>77</v>
      </c>
      <c r="F135" s="28">
        <f t="shared" si="31"/>
        <v>47.268262737875993</v>
      </c>
      <c r="G135" s="29">
        <f t="shared" si="32"/>
        <v>64.059900166389355</v>
      </c>
    </row>
    <row r="136" spans="1:7" ht="49.5" customHeight="1">
      <c r="A136" s="88" t="s">
        <v>274</v>
      </c>
      <c r="B136" s="47" t="s">
        <v>291</v>
      </c>
      <c r="C136" s="48">
        <f>C137</f>
        <v>5644</v>
      </c>
      <c r="D136" s="48">
        <f>D137</f>
        <v>5113.6000000000004</v>
      </c>
      <c r="E136" s="48">
        <f t="shared" ref="E136" si="33">E137</f>
        <v>5022.6000000000004</v>
      </c>
      <c r="F136" s="49">
        <f t="shared" si="22"/>
        <v>88.990077958894403</v>
      </c>
      <c r="G136" s="50">
        <f t="shared" si="17"/>
        <v>98.220431789737177</v>
      </c>
    </row>
    <row r="137" spans="1:7" ht="49.5" customHeight="1" thickBot="1">
      <c r="A137" s="90" t="s">
        <v>278</v>
      </c>
      <c r="B137" s="91" t="s">
        <v>290</v>
      </c>
      <c r="C137" s="92">
        <v>5644</v>
      </c>
      <c r="D137" s="92">
        <v>5113.6000000000004</v>
      </c>
      <c r="E137" s="92">
        <v>5022.6000000000004</v>
      </c>
      <c r="F137" s="93">
        <f t="shared" si="22"/>
        <v>88.990077958894403</v>
      </c>
      <c r="G137" s="92">
        <f t="shared" si="17"/>
        <v>98.220431789737177</v>
      </c>
    </row>
    <row r="138" spans="1:7" ht="29.25" customHeight="1" thickBot="1">
      <c r="A138" s="100" t="s">
        <v>331</v>
      </c>
      <c r="B138" s="101" t="s">
        <v>332</v>
      </c>
      <c r="C138" s="102">
        <f>C139+C140</f>
        <v>5551.9000000000005</v>
      </c>
      <c r="D138" s="102">
        <f t="shared" ref="D138:E138" si="34">D139</f>
        <v>4952.6000000000004</v>
      </c>
      <c r="E138" s="102">
        <f t="shared" si="34"/>
        <v>4952.6000000000004</v>
      </c>
      <c r="F138" s="93">
        <f t="shared" si="22"/>
        <v>89.205497217168897</v>
      </c>
      <c r="G138" s="92">
        <f t="shared" si="17"/>
        <v>100</v>
      </c>
    </row>
    <row r="139" spans="1:7" ht="32.25" customHeight="1" thickBot="1">
      <c r="A139" s="97" t="s">
        <v>331</v>
      </c>
      <c r="B139" s="98" t="s">
        <v>333</v>
      </c>
      <c r="C139" s="99">
        <v>5416.3</v>
      </c>
      <c r="D139" s="99">
        <v>4952.6000000000004</v>
      </c>
      <c r="E139" s="99">
        <v>4952.6000000000004</v>
      </c>
      <c r="F139" s="93">
        <f t="shared" si="22"/>
        <v>91.438805088344438</v>
      </c>
      <c r="G139" s="92">
        <f t="shared" si="17"/>
        <v>100</v>
      </c>
    </row>
    <row r="140" spans="1:7" ht="37.5" customHeight="1" thickBot="1">
      <c r="A140" s="97" t="s">
        <v>387</v>
      </c>
      <c r="B140" s="98" t="s">
        <v>390</v>
      </c>
      <c r="C140" s="99">
        <v>135.6</v>
      </c>
      <c r="D140" s="99"/>
      <c r="E140" s="99"/>
      <c r="F140" s="93"/>
      <c r="G140" s="92"/>
    </row>
    <row r="141" spans="1:7" ht="37.5" customHeight="1" thickBot="1">
      <c r="A141" s="107" t="s">
        <v>393</v>
      </c>
      <c r="B141" s="98"/>
      <c r="C141" s="99"/>
      <c r="D141" s="99"/>
      <c r="E141" s="99">
        <v>520</v>
      </c>
      <c r="F141" s="93"/>
      <c r="G141" s="92"/>
    </row>
    <row r="142" spans="1:7" ht="64.5" customHeight="1" thickBot="1">
      <c r="A142" s="100" t="s">
        <v>388</v>
      </c>
      <c r="B142" s="101" t="s">
        <v>389</v>
      </c>
      <c r="C142" s="102">
        <f>C143</f>
        <v>1925.7</v>
      </c>
      <c r="D142" s="102">
        <f>D143</f>
        <v>1925.7</v>
      </c>
      <c r="E142" s="102">
        <f>E143</f>
        <v>0</v>
      </c>
      <c r="F142" s="93"/>
      <c r="G142" s="92"/>
    </row>
    <row r="143" spans="1:7" ht="48" customHeight="1" thickBot="1">
      <c r="A143" s="97" t="s">
        <v>391</v>
      </c>
      <c r="B143" s="98" t="s">
        <v>392</v>
      </c>
      <c r="C143" s="99">
        <v>1925.7</v>
      </c>
      <c r="D143" s="99">
        <v>1925.7</v>
      </c>
      <c r="E143" s="99"/>
      <c r="F143" s="93"/>
      <c r="G143" s="92"/>
    </row>
    <row r="144" spans="1:7" ht="48.75" customHeight="1" thickBot="1">
      <c r="A144" s="107" t="s">
        <v>386</v>
      </c>
      <c r="B144" s="101" t="s">
        <v>385</v>
      </c>
      <c r="C144" s="102">
        <f>C145</f>
        <v>-2062.9</v>
      </c>
      <c r="D144" s="102">
        <f>D145</f>
        <v>-2062.9</v>
      </c>
      <c r="E144" s="102">
        <f>E145</f>
        <v>-2062.9</v>
      </c>
      <c r="F144" s="93">
        <f t="shared" si="22"/>
        <v>100</v>
      </c>
      <c r="G144" s="92">
        <f t="shared" si="17"/>
        <v>100</v>
      </c>
    </row>
    <row r="145" spans="1:7" ht="32.25" customHeight="1" thickBot="1">
      <c r="A145" s="108" t="s">
        <v>386</v>
      </c>
      <c r="B145" s="98" t="s">
        <v>385</v>
      </c>
      <c r="C145" s="99">
        <v>-2062.9</v>
      </c>
      <c r="D145" s="99">
        <v>-2062.9</v>
      </c>
      <c r="E145" s="99">
        <v>-2062.9</v>
      </c>
      <c r="F145" s="93">
        <f t="shared" si="22"/>
        <v>100</v>
      </c>
      <c r="G145" s="92">
        <f t="shared" si="17"/>
        <v>100</v>
      </c>
    </row>
    <row r="146" spans="1:7" s="57" customFormat="1" ht="21" customHeight="1" thickBot="1">
      <c r="A146" s="89" t="s">
        <v>67</v>
      </c>
      <c r="B146" s="54" t="s">
        <v>68</v>
      </c>
      <c r="C146" s="55">
        <f>C37+C6</f>
        <v>311130.80000000005</v>
      </c>
      <c r="D146" s="55">
        <f>D37+D6</f>
        <v>271473.19999999995</v>
      </c>
      <c r="E146" s="55">
        <f>E37+E6</f>
        <v>268203.79999999993</v>
      </c>
      <c r="F146" s="55">
        <f t="shared" si="22"/>
        <v>86.202908873052706</v>
      </c>
      <c r="G146" s="56">
        <f t="shared" ref="G146" si="35">E146/D146*100</f>
        <v>98.795682225722459</v>
      </c>
    </row>
    <row r="147" spans="1:7" ht="15.75" customHeight="1">
      <c r="A147" s="113" t="s">
        <v>69</v>
      </c>
      <c r="B147" s="113"/>
      <c r="C147" s="113"/>
      <c r="D147" s="113"/>
      <c r="E147" s="113"/>
      <c r="F147" s="113"/>
      <c r="G147" s="113"/>
    </row>
    <row r="148" spans="1:7" ht="15.75">
      <c r="A148" s="59" t="s">
        <v>70</v>
      </c>
      <c r="B148" s="60" t="s">
        <v>71</v>
      </c>
      <c r="C148" s="61">
        <f>SUM(C150:C155)</f>
        <v>44309.4</v>
      </c>
      <c r="D148" s="61">
        <f>SUM(D150:D155)</f>
        <v>34865.699999999997</v>
      </c>
      <c r="E148" s="61">
        <f>SUM(E150:E155)</f>
        <v>33057.800000000003</v>
      </c>
      <c r="F148" s="61">
        <f t="shared" ref="F148:F157" si="36">E148/C148*100</f>
        <v>74.606742587351675</v>
      </c>
      <c r="G148" s="61">
        <f>E148/D148*100</f>
        <v>94.814674594228734</v>
      </c>
    </row>
    <row r="149" spans="1:7" ht="15.75">
      <c r="A149" s="59"/>
      <c r="B149" s="60"/>
      <c r="C149" s="61"/>
      <c r="D149" s="61"/>
      <c r="E149" s="61"/>
      <c r="F149" s="61"/>
      <c r="G149" s="61"/>
    </row>
    <row r="150" spans="1:7" ht="63">
      <c r="A150" s="62" t="s">
        <v>72</v>
      </c>
      <c r="B150" s="63" t="s">
        <v>73</v>
      </c>
      <c r="C150" s="64">
        <v>27753.1</v>
      </c>
      <c r="D150" s="64">
        <v>21922.799999999999</v>
      </c>
      <c r="E150" s="64">
        <v>21902.9</v>
      </c>
      <c r="F150" s="64">
        <f t="shared" si="36"/>
        <v>78.920553019302346</v>
      </c>
      <c r="G150" s="64">
        <f>E150/D150*100</f>
        <v>99.909226923568156</v>
      </c>
    </row>
    <row r="151" spans="1:7" ht="15.75">
      <c r="A151" s="62" t="s">
        <v>183</v>
      </c>
      <c r="B151" s="63" t="s">
        <v>182</v>
      </c>
      <c r="C151" s="64">
        <v>0.8</v>
      </c>
      <c r="D151" s="64">
        <v>0.8</v>
      </c>
      <c r="E151" s="64">
        <v>0</v>
      </c>
      <c r="F151" s="64">
        <f t="shared" si="36"/>
        <v>0</v>
      </c>
      <c r="G151" s="64">
        <f>E151/D151*100</f>
        <v>0</v>
      </c>
    </row>
    <row r="152" spans="1:7" ht="47.25">
      <c r="A152" s="62" t="s">
        <v>74</v>
      </c>
      <c r="B152" s="63" t="s">
        <v>75</v>
      </c>
      <c r="C152" s="64">
        <v>10331.6</v>
      </c>
      <c r="D152" s="64">
        <v>8366.5</v>
      </c>
      <c r="E152" s="64">
        <v>8366.5</v>
      </c>
      <c r="F152" s="64">
        <f t="shared" si="36"/>
        <v>80.979712726005644</v>
      </c>
      <c r="G152" s="64">
        <f>E152/D152*100</f>
        <v>100</v>
      </c>
    </row>
    <row r="153" spans="1:7" ht="15.75">
      <c r="A153" s="62" t="s">
        <v>76</v>
      </c>
      <c r="B153" s="63" t="s">
        <v>77</v>
      </c>
      <c r="C153" s="64">
        <v>14</v>
      </c>
      <c r="D153" s="64">
        <v>14</v>
      </c>
      <c r="E153" s="64">
        <v>14</v>
      </c>
      <c r="F153" s="64">
        <f t="shared" si="36"/>
        <v>100</v>
      </c>
      <c r="G153" s="64">
        <f>E153/D153*100</f>
        <v>100</v>
      </c>
    </row>
    <row r="154" spans="1:7" ht="15.75">
      <c r="A154" s="62" t="s">
        <v>78</v>
      </c>
      <c r="B154" s="63" t="s">
        <v>79</v>
      </c>
      <c r="C154" s="64">
        <v>100</v>
      </c>
      <c r="D154" s="64">
        <v>0</v>
      </c>
      <c r="E154" s="64">
        <v>0</v>
      </c>
      <c r="F154" s="64">
        <f t="shared" si="36"/>
        <v>0</v>
      </c>
      <c r="G154" s="64" t="e">
        <f>E154/D154*100</f>
        <v>#DIV/0!</v>
      </c>
    </row>
    <row r="155" spans="1:7" ht="15.75">
      <c r="A155" s="62" t="s">
        <v>80</v>
      </c>
      <c r="B155" s="63" t="s">
        <v>81</v>
      </c>
      <c r="C155" s="64">
        <v>6109.9</v>
      </c>
      <c r="D155" s="64">
        <v>4561.6000000000004</v>
      </c>
      <c r="E155" s="64">
        <v>2774.4</v>
      </c>
      <c r="F155" s="64">
        <f t="shared" si="36"/>
        <v>45.408271821142741</v>
      </c>
      <c r="G155" s="64">
        <f t="shared" ref="G155:G185" si="37">E155/D155*100</f>
        <v>60.82076464398456</v>
      </c>
    </row>
    <row r="156" spans="1:7" ht="15.75">
      <c r="A156" s="58" t="s">
        <v>82</v>
      </c>
      <c r="B156" s="60" t="s">
        <v>83</v>
      </c>
      <c r="C156" s="61">
        <f>SUM(C157:C157)</f>
        <v>683.4</v>
      </c>
      <c r="D156" s="61">
        <f>SUM(D157:D157)</f>
        <v>620.79999999999995</v>
      </c>
      <c r="E156" s="61">
        <f>SUM(E157:E157)</f>
        <v>620.79999999999995</v>
      </c>
      <c r="F156" s="61">
        <f t="shared" si="36"/>
        <v>90.839918056774948</v>
      </c>
      <c r="G156" s="61">
        <f t="shared" si="37"/>
        <v>100</v>
      </c>
    </row>
    <row r="157" spans="1:7" ht="15.75">
      <c r="A157" s="62" t="s">
        <v>84</v>
      </c>
      <c r="B157" s="63" t="s">
        <v>85</v>
      </c>
      <c r="C157" s="64">
        <v>683.4</v>
      </c>
      <c r="D157" s="64">
        <v>620.79999999999995</v>
      </c>
      <c r="E157" s="64">
        <v>620.79999999999995</v>
      </c>
      <c r="F157" s="64">
        <f t="shared" si="36"/>
        <v>90.839918056774948</v>
      </c>
      <c r="G157" s="64">
        <f t="shared" si="37"/>
        <v>100</v>
      </c>
    </row>
    <row r="158" spans="1:7" ht="31.5">
      <c r="A158" s="62" t="s">
        <v>86</v>
      </c>
      <c r="B158" s="60" t="s">
        <v>87</v>
      </c>
      <c r="C158" s="61">
        <f>SUM(C159:C159)</f>
        <v>1179.7</v>
      </c>
      <c r="D158" s="61">
        <f>SUM(D159:D159)</f>
        <v>1070.2</v>
      </c>
      <c r="E158" s="61">
        <f>SUM(E159:E159)</f>
        <v>1070.2</v>
      </c>
      <c r="F158" s="61">
        <f>E158/C158*100</f>
        <v>90.717979147240825</v>
      </c>
      <c r="G158" s="61">
        <f>E158/D158*100</f>
        <v>100</v>
      </c>
    </row>
    <row r="159" spans="1:7" ht="47.25">
      <c r="A159" s="62" t="s">
        <v>342</v>
      </c>
      <c r="B159" s="63" t="s">
        <v>341</v>
      </c>
      <c r="C159" s="64">
        <v>1179.7</v>
      </c>
      <c r="D159" s="64">
        <v>1070.2</v>
      </c>
      <c r="E159" s="64">
        <v>1070.2</v>
      </c>
      <c r="F159" s="61">
        <f>E159/C159*100</f>
        <v>90.717979147240825</v>
      </c>
      <c r="G159" s="61">
        <f>E159/D159*100</f>
        <v>100</v>
      </c>
    </row>
    <row r="160" spans="1:7" ht="15.75">
      <c r="A160" s="58" t="s">
        <v>88</v>
      </c>
      <c r="B160" s="60" t="s">
        <v>89</v>
      </c>
      <c r="C160" s="61">
        <f>SUM(C161:C163)</f>
        <v>12574.900000000001</v>
      </c>
      <c r="D160" s="61">
        <f>SUM(D161:D163)</f>
        <v>11841</v>
      </c>
      <c r="E160" s="61">
        <f>SUM(E161:E163)</f>
        <v>11587.6</v>
      </c>
      <c r="F160" s="61">
        <f>E160/C160*100</f>
        <v>92.148645317258982</v>
      </c>
      <c r="G160" s="61">
        <f t="shared" si="37"/>
        <v>97.85997804239507</v>
      </c>
    </row>
    <row r="161" spans="1:7" ht="15.75">
      <c r="A161" s="62" t="s">
        <v>90</v>
      </c>
      <c r="B161" s="63" t="s">
        <v>91</v>
      </c>
      <c r="C161" s="64">
        <v>52.7</v>
      </c>
      <c r="D161" s="64">
        <v>30</v>
      </c>
      <c r="E161" s="64">
        <v>30</v>
      </c>
      <c r="F161" s="61">
        <f>E161/C161*100</f>
        <v>56.925996204933583</v>
      </c>
      <c r="G161" s="61">
        <f>E161/D161*100</f>
        <v>100</v>
      </c>
    </row>
    <row r="162" spans="1:7" ht="15.75">
      <c r="A162" s="62" t="s">
        <v>92</v>
      </c>
      <c r="B162" s="63" t="s">
        <v>93</v>
      </c>
      <c r="C162" s="64">
        <v>11500.7</v>
      </c>
      <c r="D162" s="64">
        <v>11285.1</v>
      </c>
      <c r="E162" s="64">
        <v>11031.7</v>
      </c>
      <c r="F162" s="64">
        <f t="shared" ref="F162:F188" si="38">E162/C162*100</f>
        <v>95.9219873572913</v>
      </c>
      <c r="G162" s="64">
        <f t="shared" si="37"/>
        <v>97.754561324223971</v>
      </c>
    </row>
    <row r="163" spans="1:7" ht="15.75">
      <c r="A163" s="62" t="s">
        <v>94</v>
      </c>
      <c r="B163" s="63" t="s">
        <v>95</v>
      </c>
      <c r="C163" s="64">
        <v>1021.5</v>
      </c>
      <c r="D163" s="64">
        <v>525.9</v>
      </c>
      <c r="E163" s="64">
        <v>525.9</v>
      </c>
      <c r="F163" s="64">
        <f t="shared" si="38"/>
        <v>51.483113069016149</v>
      </c>
      <c r="G163" s="64">
        <f t="shared" si="37"/>
        <v>100</v>
      </c>
    </row>
    <row r="164" spans="1:7" ht="15.75">
      <c r="A164" s="58" t="s">
        <v>96</v>
      </c>
      <c r="B164" s="60" t="s">
        <v>97</v>
      </c>
      <c r="C164" s="61">
        <f>SUM(C165:C166)</f>
        <v>210</v>
      </c>
      <c r="D164" s="61">
        <f>SUM(D165:D166)</f>
        <v>56.9</v>
      </c>
      <c r="E164" s="61">
        <f>E165+E166</f>
        <v>26.9</v>
      </c>
      <c r="F164" s="61">
        <f>E164/C164*100</f>
        <v>12.80952380952381</v>
      </c>
      <c r="G164" s="61">
        <f>E164/D164*100</f>
        <v>47.27592267135325</v>
      </c>
    </row>
    <row r="165" spans="1:7" ht="15.75">
      <c r="A165" s="62" t="s">
        <v>96</v>
      </c>
      <c r="B165" s="63" t="s">
        <v>340</v>
      </c>
      <c r="C165" s="64">
        <v>180</v>
      </c>
      <c r="D165" s="64">
        <v>56.9</v>
      </c>
      <c r="E165" s="64">
        <v>26.9</v>
      </c>
      <c r="F165" s="64"/>
      <c r="G165" s="64"/>
    </row>
    <row r="166" spans="1:7" ht="15.75">
      <c r="A166" s="62" t="s">
        <v>344</v>
      </c>
      <c r="B166" s="63" t="s">
        <v>343</v>
      </c>
      <c r="C166" s="64">
        <v>30</v>
      </c>
      <c r="D166" s="64">
        <v>0</v>
      </c>
      <c r="E166" s="64">
        <v>0</v>
      </c>
      <c r="F166" s="64"/>
      <c r="G166" s="64"/>
    </row>
    <row r="167" spans="1:7" ht="15.75">
      <c r="A167" s="58" t="s">
        <v>98</v>
      </c>
      <c r="B167" s="60" t="s">
        <v>99</v>
      </c>
      <c r="C167" s="61">
        <f>SUM(C168:C172)</f>
        <v>141223.6</v>
      </c>
      <c r="D167" s="61">
        <f>SUM(D168:D172)</f>
        <v>112820.8</v>
      </c>
      <c r="E167" s="61">
        <f>SUM(E168:E172)</f>
        <v>112820.8</v>
      </c>
      <c r="F167" s="61">
        <f t="shared" si="38"/>
        <v>79.888064034623113</v>
      </c>
      <c r="G167" s="61">
        <f t="shared" si="37"/>
        <v>100</v>
      </c>
    </row>
    <row r="168" spans="1:7" ht="15.75">
      <c r="A168" s="62" t="s">
        <v>100</v>
      </c>
      <c r="B168" s="63" t="s">
        <v>101</v>
      </c>
      <c r="C168" s="64">
        <v>21200.7</v>
      </c>
      <c r="D168" s="64">
        <v>15372</v>
      </c>
      <c r="E168" s="64">
        <v>15372</v>
      </c>
      <c r="F168" s="64">
        <f t="shared" si="38"/>
        <v>72.507039861891357</v>
      </c>
      <c r="G168" s="64">
        <f t="shared" si="37"/>
        <v>100</v>
      </c>
    </row>
    <row r="169" spans="1:7" ht="15.75">
      <c r="A169" s="62" t="s">
        <v>102</v>
      </c>
      <c r="B169" s="63" t="s">
        <v>103</v>
      </c>
      <c r="C169" s="64">
        <v>98609.7</v>
      </c>
      <c r="D169" s="64">
        <v>81085.7</v>
      </c>
      <c r="E169" s="64">
        <v>81085.7</v>
      </c>
      <c r="F169" s="64">
        <f t="shared" si="38"/>
        <v>82.228928797065606</v>
      </c>
      <c r="G169" s="64">
        <f t="shared" si="37"/>
        <v>100</v>
      </c>
    </row>
    <row r="170" spans="1:7" ht="15.75">
      <c r="A170" s="62" t="s">
        <v>104</v>
      </c>
      <c r="B170" s="63" t="s">
        <v>105</v>
      </c>
      <c r="C170" s="64">
        <v>12265.6</v>
      </c>
      <c r="D170" s="64">
        <v>8949.6</v>
      </c>
      <c r="E170" s="64">
        <v>8949.6</v>
      </c>
      <c r="F170" s="64">
        <f>E170/C170*100</f>
        <v>72.965040438298985</v>
      </c>
      <c r="G170" s="64">
        <f>E170/D170*100</f>
        <v>100</v>
      </c>
    </row>
    <row r="171" spans="1:7" ht="15.75">
      <c r="A171" s="62" t="s">
        <v>106</v>
      </c>
      <c r="B171" s="63" t="s">
        <v>107</v>
      </c>
      <c r="C171" s="64">
        <v>1901.7</v>
      </c>
      <c r="D171" s="64">
        <v>1823.1</v>
      </c>
      <c r="E171" s="64">
        <v>1823.1</v>
      </c>
      <c r="F171" s="64">
        <f t="shared" si="38"/>
        <v>95.866855970973333</v>
      </c>
      <c r="G171" s="64">
        <f t="shared" si="37"/>
        <v>100</v>
      </c>
    </row>
    <row r="172" spans="1:7" ht="15.75">
      <c r="A172" s="62" t="s">
        <v>108</v>
      </c>
      <c r="B172" s="63" t="s">
        <v>109</v>
      </c>
      <c r="C172" s="64">
        <v>7245.9</v>
      </c>
      <c r="D172" s="64">
        <v>5590.4</v>
      </c>
      <c r="E172" s="64">
        <v>5590.4</v>
      </c>
      <c r="F172" s="64">
        <f t="shared" si="38"/>
        <v>77.152596640858974</v>
      </c>
      <c r="G172" s="64">
        <f t="shared" si="37"/>
        <v>100</v>
      </c>
    </row>
    <row r="173" spans="1:7" ht="15.75">
      <c r="A173" s="58" t="s">
        <v>110</v>
      </c>
      <c r="B173" s="60" t="s">
        <v>111</v>
      </c>
      <c r="C173" s="61">
        <f>SUM(C174:C174)</f>
        <v>12795.7</v>
      </c>
      <c r="D173" s="61">
        <f>SUM(D174:D174)</f>
        <v>9070</v>
      </c>
      <c r="E173" s="61">
        <f>SUM(E174:E174)</f>
        <v>9070</v>
      </c>
      <c r="F173" s="61">
        <f t="shared" si="38"/>
        <v>70.883187320740561</v>
      </c>
      <c r="G173" s="61">
        <f t="shared" si="37"/>
        <v>100</v>
      </c>
    </row>
    <row r="174" spans="1:7" ht="15.75">
      <c r="A174" s="62" t="s">
        <v>112</v>
      </c>
      <c r="B174" s="63" t="s">
        <v>113</v>
      </c>
      <c r="C174" s="64">
        <v>12795.7</v>
      </c>
      <c r="D174" s="64">
        <v>9070</v>
      </c>
      <c r="E174" s="64">
        <v>9070</v>
      </c>
      <c r="F174" s="64">
        <f t="shared" si="38"/>
        <v>70.883187320740561</v>
      </c>
      <c r="G174" s="64">
        <f t="shared" si="37"/>
        <v>100</v>
      </c>
    </row>
    <row r="175" spans="1:7" ht="15.75">
      <c r="A175" s="58" t="s">
        <v>114</v>
      </c>
      <c r="B175" s="60" t="s">
        <v>115</v>
      </c>
      <c r="C175" s="61">
        <f>SUM(C176:C180)</f>
        <v>90148.800000000003</v>
      </c>
      <c r="D175" s="61">
        <f>SUM(D176:D180)</f>
        <v>80139.600000000006</v>
      </c>
      <c r="E175" s="61">
        <f>SUM(E176:E180)</f>
        <v>79925.999999999985</v>
      </c>
      <c r="F175" s="61">
        <f t="shared" si="38"/>
        <v>88.660081997763669</v>
      </c>
      <c r="G175" s="61">
        <f t="shared" si="37"/>
        <v>99.733465103394551</v>
      </c>
    </row>
    <row r="176" spans="1:7" ht="15.75">
      <c r="A176" s="62" t="s">
        <v>116</v>
      </c>
      <c r="B176" s="63" t="s">
        <v>117</v>
      </c>
      <c r="C176" s="64">
        <v>2059.6</v>
      </c>
      <c r="D176" s="64">
        <v>1586.6</v>
      </c>
      <c r="E176" s="64">
        <v>1586.6</v>
      </c>
      <c r="F176" s="64">
        <f t="shared" si="38"/>
        <v>77.034375606913969</v>
      </c>
      <c r="G176" s="64">
        <f t="shared" si="37"/>
        <v>100</v>
      </c>
    </row>
    <row r="177" spans="1:7" ht="15.75">
      <c r="A177" s="62" t="s">
        <v>118</v>
      </c>
      <c r="B177" s="63" t="s">
        <v>119</v>
      </c>
      <c r="C177" s="64">
        <v>11784.4</v>
      </c>
      <c r="D177" s="64">
        <v>11599.5</v>
      </c>
      <c r="E177" s="64">
        <v>11599.6</v>
      </c>
      <c r="F177" s="64">
        <f t="shared" si="38"/>
        <v>98.431825124741195</v>
      </c>
      <c r="G177" s="64">
        <f t="shared" si="37"/>
        <v>100.00086210612527</v>
      </c>
    </row>
    <row r="178" spans="1:7" ht="15.75">
      <c r="A178" s="62" t="s">
        <v>120</v>
      </c>
      <c r="B178" s="63" t="s">
        <v>121</v>
      </c>
      <c r="C178" s="64">
        <v>17915</v>
      </c>
      <c r="D178" s="64">
        <v>15490</v>
      </c>
      <c r="E178" s="64">
        <v>15333.4</v>
      </c>
      <c r="F178" s="64">
        <f t="shared" si="38"/>
        <v>85.589729277142055</v>
      </c>
      <c r="G178" s="64">
        <f t="shared" si="37"/>
        <v>98.98902517753389</v>
      </c>
    </row>
    <row r="179" spans="1:7" ht="15.75">
      <c r="A179" s="62" t="s">
        <v>122</v>
      </c>
      <c r="B179" s="63" t="s">
        <v>123</v>
      </c>
      <c r="C179" s="64">
        <v>51368.1</v>
      </c>
      <c r="D179" s="64">
        <v>45111.9</v>
      </c>
      <c r="E179" s="64">
        <v>45055.199999999997</v>
      </c>
      <c r="F179" s="64">
        <f t="shared" si="38"/>
        <v>87.710466223200783</v>
      </c>
      <c r="G179" s="64">
        <f t="shared" si="37"/>
        <v>99.874312542810202</v>
      </c>
    </row>
    <row r="180" spans="1:7" ht="15.75">
      <c r="A180" s="62" t="s">
        <v>124</v>
      </c>
      <c r="B180" s="63" t="s">
        <v>125</v>
      </c>
      <c r="C180" s="64">
        <v>7021.7</v>
      </c>
      <c r="D180" s="64">
        <v>6351.6</v>
      </c>
      <c r="E180" s="64">
        <v>6351.2</v>
      </c>
      <c r="F180" s="64">
        <f t="shared" si="38"/>
        <v>90.451030377259073</v>
      </c>
      <c r="G180" s="64">
        <f t="shared" si="37"/>
        <v>99.993702374204915</v>
      </c>
    </row>
    <row r="181" spans="1:7" ht="15.75">
      <c r="A181" s="58" t="s">
        <v>126</v>
      </c>
      <c r="B181" s="60" t="s">
        <v>127</v>
      </c>
      <c r="C181" s="61">
        <f>SUM(C182:C182)</f>
        <v>267.3</v>
      </c>
      <c r="D181" s="61">
        <f>SUM(D182:D182)</f>
        <v>165.8</v>
      </c>
      <c r="E181" s="61">
        <f>SUM(E182:E182)</f>
        <v>165.8</v>
      </c>
      <c r="F181" s="61">
        <f t="shared" si="38"/>
        <v>62.027684249906478</v>
      </c>
      <c r="G181" s="61">
        <f t="shared" si="37"/>
        <v>100</v>
      </c>
    </row>
    <row r="182" spans="1:7" ht="31.5">
      <c r="A182" s="62" t="s">
        <v>181</v>
      </c>
      <c r="B182" s="63" t="s">
        <v>180</v>
      </c>
      <c r="C182" s="64">
        <v>267.3</v>
      </c>
      <c r="D182" s="64">
        <v>165.8</v>
      </c>
      <c r="E182" s="64">
        <v>165.8</v>
      </c>
      <c r="F182" s="64">
        <f t="shared" si="38"/>
        <v>62.027684249906478</v>
      </c>
      <c r="G182" s="64">
        <f t="shared" si="37"/>
        <v>100</v>
      </c>
    </row>
    <row r="183" spans="1:7" ht="31.5">
      <c r="A183" s="58" t="s">
        <v>128</v>
      </c>
      <c r="B183" s="60" t="s">
        <v>129</v>
      </c>
      <c r="C183" s="61">
        <f>SUM(C184)</f>
        <v>2.2000000000000002</v>
      </c>
      <c r="D183" s="61">
        <f>SUM(D184)</f>
        <v>1.8</v>
      </c>
      <c r="E183" s="61">
        <f>SUM(E184)</f>
        <v>1.8</v>
      </c>
      <c r="F183" s="64">
        <f>E183/C183*100</f>
        <v>81.818181818181813</v>
      </c>
      <c r="G183" s="64">
        <v>100</v>
      </c>
    </row>
    <row r="184" spans="1:7" ht="31.5">
      <c r="A184" s="62" t="s">
        <v>130</v>
      </c>
      <c r="B184" s="63" t="s">
        <v>131</v>
      </c>
      <c r="C184" s="64">
        <v>2.2000000000000002</v>
      </c>
      <c r="D184" s="64">
        <v>1.8</v>
      </c>
      <c r="E184" s="64">
        <v>1.8</v>
      </c>
      <c r="F184" s="64">
        <f>E184/C184*100</f>
        <v>81.818181818181813</v>
      </c>
      <c r="G184" s="64">
        <v>100</v>
      </c>
    </row>
    <row r="185" spans="1:7" ht="47.25">
      <c r="A185" s="58" t="s">
        <v>132</v>
      </c>
      <c r="B185" s="60" t="s">
        <v>133</v>
      </c>
      <c r="C185" s="61">
        <f>SUM(C186:C187)</f>
        <v>8040.3</v>
      </c>
      <c r="D185" s="61">
        <f>SUM(D186:D187)</f>
        <v>6965.6</v>
      </c>
      <c r="E185" s="61">
        <f>SUM(E186:E187)</f>
        <v>6965.7000000000007</v>
      </c>
      <c r="F185" s="61">
        <f t="shared" si="38"/>
        <v>86.63482705869184</v>
      </c>
      <c r="G185" s="61">
        <f t="shared" si="37"/>
        <v>100.0014356265074</v>
      </c>
    </row>
    <row r="186" spans="1:7" ht="47.25">
      <c r="A186" s="62" t="s">
        <v>134</v>
      </c>
      <c r="B186" s="63" t="s">
        <v>135</v>
      </c>
      <c r="C186" s="64">
        <v>4744.5</v>
      </c>
      <c r="D186" s="64">
        <v>4349.5</v>
      </c>
      <c r="E186" s="64">
        <v>4349.6000000000004</v>
      </c>
      <c r="F186" s="64">
        <f t="shared" si="38"/>
        <v>91.676678259036791</v>
      </c>
      <c r="G186" s="64">
        <f>E186/D186*100</f>
        <v>100.0022991148408</v>
      </c>
    </row>
    <row r="187" spans="1:7" ht="15.75">
      <c r="A187" s="65" t="s">
        <v>238</v>
      </c>
      <c r="B187" s="63" t="s">
        <v>136</v>
      </c>
      <c r="C187" s="64">
        <v>3295.8</v>
      </c>
      <c r="D187" s="64">
        <v>2616.1</v>
      </c>
      <c r="E187" s="64">
        <v>2616.1</v>
      </c>
      <c r="F187" s="64">
        <f>E187/C187*100</f>
        <v>79.376782571757985</v>
      </c>
      <c r="G187" s="64">
        <f>E187/D187*100</f>
        <v>100</v>
      </c>
    </row>
    <row r="188" spans="1:7" ht="15.75">
      <c r="A188" s="58" t="s">
        <v>137</v>
      </c>
      <c r="B188" s="60" t="s">
        <v>138</v>
      </c>
      <c r="C188" s="61">
        <f>SUM(C148,C156,C158,C160,C164,C167,C173,C175,C181,C183,C185)</f>
        <v>311435.3</v>
      </c>
      <c r="D188" s="61">
        <f>SUM(D148,D156,D158,D160,D164,D167,D173,D175,D181,D183,D185)</f>
        <v>257618.19999999998</v>
      </c>
      <c r="E188" s="61">
        <f>SUM(E148,E156,E158,E160,E164,E167,E173,E175,E181,E183,E185)</f>
        <v>255313.39999999997</v>
      </c>
      <c r="F188" s="61">
        <f t="shared" si="38"/>
        <v>81.979595761944765</v>
      </c>
      <c r="G188" s="61">
        <f>E188/D188*100</f>
        <v>99.105342712587841</v>
      </c>
    </row>
    <row r="189" spans="1:7" ht="15.75">
      <c r="A189" s="114"/>
      <c r="B189" s="114"/>
      <c r="C189" s="114"/>
      <c r="D189" s="114"/>
      <c r="E189" s="114"/>
      <c r="F189" s="114"/>
      <c r="G189" s="114"/>
    </row>
    <row r="190" spans="1:7" ht="31.5">
      <c r="A190" s="58" t="s">
        <v>139</v>
      </c>
      <c r="B190" s="59"/>
      <c r="C190" s="61">
        <f>C146-C188</f>
        <v>-304.49999999994179</v>
      </c>
      <c r="D190" s="61">
        <f>D146-D188</f>
        <v>13854.999999999971</v>
      </c>
      <c r="E190" s="61">
        <f>E146-E188</f>
        <v>12890.399999999965</v>
      </c>
      <c r="F190" s="64"/>
      <c r="G190" s="64"/>
    </row>
    <row r="191" spans="1:7" ht="31.5">
      <c r="A191" s="58" t="s">
        <v>140</v>
      </c>
      <c r="B191" s="59" t="s">
        <v>141</v>
      </c>
      <c r="C191" s="61">
        <f>C192+C202+C205</f>
        <v>304.5</v>
      </c>
      <c r="D191" s="61">
        <f>D192+D202+D205</f>
        <v>-13855.000000000029</v>
      </c>
      <c r="E191" s="61">
        <f>E192+E202+E205</f>
        <v>-12890.400000000023</v>
      </c>
      <c r="F191" s="64"/>
      <c r="G191" s="64"/>
    </row>
    <row r="192" spans="1:7" ht="31.5">
      <c r="A192" s="58" t="s">
        <v>142</v>
      </c>
      <c r="B192" s="59" t="s">
        <v>143</v>
      </c>
      <c r="C192" s="61">
        <f>C197</f>
        <v>-1422.7</v>
      </c>
      <c r="D192" s="61">
        <f>D197</f>
        <v>-850.1</v>
      </c>
      <c r="E192" s="61">
        <f>E197</f>
        <v>-850.1</v>
      </c>
      <c r="F192" s="64"/>
      <c r="G192" s="64"/>
    </row>
    <row r="193" spans="1:7" ht="31.5">
      <c r="A193" s="62" t="s">
        <v>144</v>
      </c>
      <c r="B193" s="66" t="s">
        <v>145</v>
      </c>
      <c r="C193" s="64"/>
      <c r="D193" s="64"/>
      <c r="E193" s="64">
        <f>E194</f>
        <v>0</v>
      </c>
      <c r="F193" s="64"/>
      <c r="G193" s="64"/>
    </row>
    <row r="194" spans="1:7" ht="47.25">
      <c r="A194" s="62" t="s">
        <v>146</v>
      </c>
      <c r="B194" s="66" t="s">
        <v>147</v>
      </c>
      <c r="C194" s="64"/>
      <c r="D194" s="64"/>
      <c r="E194" s="64">
        <v>0</v>
      </c>
      <c r="F194" s="64"/>
      <c r="G194" s="64"/>
    </row>
    <row r="195" spans="1:7" ht="31.5">
      <c r="A195" s="62" t="s">
        <v>148</v>
      </c>
      <c r="B195" s="66" t="s">
        <v>149</v>
      </c>
      <c r="C195" s="64"/>
      <c r="D195" s="64"/>
      <c r="E195" s="64">
        <f>E196</f>
        <v>0</v>
      </c>
      <c r="F195" s="64"/>
      <c r="G195" s="64"/>
    </row>
    <row r="196" spans="1:7" ht="47.25">
      <c r="A196" s="62" t="s">
        <v>150</v>
      </c>
      <c r="B196" s="66" t="s">
        <v>151</v>
      </c>
      <c r="C196" s="64"/>
      <c r="D196" s="64"/>
      <c r="E196" s="64">
        <v>0</v>
      </c>
      <c r="F196" s="64"/>
      <c r="G196" s="64"/>
    </row>
    <row r="197" spans="1:7" ht="31.5">
      <c r="A197" s="67" t="s">
        <v>152</v>
      </c>
      <c r="B197" s="68" t="s">
        <v>153</v>
      </c>
      <c r="C197" s="69">
        <f>C200</f>
        <v>-1422.7</v>
      </c>
      <c r="D197" s="69">
        <f>D200</f>
        <v>-850.1</v>
      </c>
      <c r="E197" s="69">
        <f>E200</f>
        <v>-850.1</v>
      </c>
      <c r="F197" s="64"/>
      <c r="G197" s="64"/>
    </row>
    <row r="198" spans="1:7" ht="63">
      <c r="A198" s="62" t="s">
        <v>154</v>
      </c>
      <c r="B198" s="66" t="s">
        <v>155</v>
      </c>
      <c r="C198" s="64"/>
      <c r="D198" s="64">
        <f>D199</f>
        <v>0</v>
      </c>
      <c r="E198" s="64"/>
      <c r="F198" s="70"/>
      <c r="G198" s="70"/>
    </row>
    <row r="199" spans="1:7" ht="63">
      <c r="A199" s="62" t="s">
        <v>154</v>
      </c>
      <c r="B199" s="66" t="s">
        <v>156</v>
      </c>
      <c r="C199" s="70"/>
      <c r="D199" s="70">
        <v>0</v>
      </c>
      <c r="E199" s="70"/>
      <c r="F199" s="70"/>
      <c r="G199" s="70"/>
    </row>
    <row r="200" spans="1:7" ht="31.5">
      <c r="A200" s="62" t="s">
        <v>157</v>
      </c>
      <c r="B200" s="66" t="s">
        <v>158</v>
      </c>
      <c r="C200" s="64">
        <f>C201</f>
        <v>-1422.7</v>
      </c>
      <c r="D200" s="64">
        <f>D201</f>
        <v>-850.1</v>
      </c>
      <c r="E200" s="64">
        <f>E201</f>
        <v>-850.1</v>
      </c>
      <c r="F200" s="64"/>
      <c r="G200" s="64"/>
    </row>
    <row r="201" spans="1:7" ht="47.25">
      <c r="A201" s="62" t="s">
        <v>159</v>
      </c>
      <c r="B201" s="66" t="s">
        <v>160</v>
      </c>
      <c r="C201" s="64">
        <v>-1422.7</v>
      </c>
      <c r="D201" s="64">
        <v>-850.1</v>
      </c>
      <c r="E201" s="64">
        <v>-850.1</v>
      </c>
      <c r="F201" s="64"/>
      <c r="G201" s="64"/>
    </row>
    <row r="202" spans="1:7" ht="31.5">
      <c r="A202" s="71" t="s">
        <v>161</v>
      </c>
      <c r="B202" s="66" t="s">
        <v>162</v>
      </c>
      <c r="C202" s="64">
        <f t="shared" ref="C202:E203" si="39">C203</f>
        <v>312858</v>
      </c>
      <c r="D202" s="64">
        <f t="shared" si="39"/>
        <v>258468.3</v>
      </c>
      <c r="E202" s="64">
        <f t="shared" si="39"/>
        <v>256163.4</v>
      </c>
      <c r="F202" s="64"/>
      <c r="G202" s="64"/>
    </row>
    <row r="203" spans="1:7" ht="15.75">
      <c r="A203" s="71" t="s">
        <v>163</v>
      </c>
      <c r="B203" s="66" t="s">
        <v>164</v>
      </c>
      <c r="C203" s="64">
        <f t="shared" si="39"/>
        <v>312858</v>
      </c>
      <c r="D203" s="64">
        <f>D204</f>
        <v>258468.3</v>
      </c>
      <c r="E203" s="64">
        <f>E204</f>
        <v>256163.4</v>
      </c>
      <c r="F203" s="64"/>
      <c r="G203" s="64"/>
    </row>
    <row r="204" spans="1:7" ht="31.5">
      <c r="A204" s="71" t="s">
        <v>165</v>
      </c>
      <c r="B204" s="66" t="s">
        <v>166</v>
      </c>
      <c r="C204" s="64">
        <v>312858</v>
      </c>
      <c r="D204" s="64">
        <v>258468.3</v>
      </c>
      <c r="E204" s="64">
        <v>256163.4</v>
      </c>
      <c r="F204" s="64"/>
      <c r="G204" s="64"/>
    </row>
    <row r="205" spans="1:7" ht="31.5">
      <c r="A205" s="62" t="s">
        <v>167</v>
      </c>
      <c r="B205" s="66" t="s">
        <v>168</v>
      </c>
      <c r="C205" s="64">
        <f t="shared" ref="C205:E206" si="40">C206</f>
        <v>-311130.8</v>
      </c>
      <c r="D205" s="64">
        <f>D206</f>
        <v>-271473.2</v>
      </c>
      <c r="E205" s="64">
        <f>E206</f>
        <v>-268203.7</v>
      </c>
      <c r="F205" s="64"/>
      <c r="G205" s="64"/>
    </row>
    <row r="206" spans="1:7" ht="94.5">
      <c r="A206" s="71" t="s">
        <v>169</v>
      </c>
      <c r="B206" s="66" t="s">
        <v>170</v>
      </c>
      <c r="C206" s="64">
        <f t="shared" si="40"/>
        <v>-311130.8</v>
      </c>
      <c r="D206" s="64">
        <f t="shared" si="40"/>
        <v>-271473.2</v>
      </c>
      <c r="E206" s="64">
        <f t="shared" si="40"/>
        <v>-268203.7</v>
      </c>
      <c r="F206" s="64"/>
      <c r="G206" s="64"/>
    </row>
    <row r="207" spans="1:7" ht="31.5">
      <c r="A207" s="71" t="s">
        <v>171</v>
      </c>
      <c r="B207" s="66" t="s">
        <v>172</v>
      </c>
      <c r="C207" s="64">
        <v>-311130.8</v>
      </c>
      <c r="D207" s="64">
        <v>-271473.2</v>
      </c>
      <c r="E207" s="64">
        <v>-268203.7</v>
      </c>
      <c r="F207" s="64"/>
      <c r="G207" s="64"/>
    </row>
    <row r="208" spans="1:7" ht="15.75">
      <c r="A208" s="58" t="s">
        <v>173</v>
      </c>
      <c r="B208" s="59" t="s">
        <v>174</v>
      </c>
      <c r="C208" s="61">
        <v>1727.3</v>
      </c>
      <c r="D208" s="61">
        <v>-13004.9</v>
      </c>
      <c r="E208" s="61">
        <v>-12890.4</v>
      </c>
      <c r="F208" s="64"/>
      <c r="G208" s="64"/>
    </row>
    <row r="209" spans="1:7" ht="15.75">
      <c r="A209" s="72"/>
      <c r="B209" s="72"/>
      <c r="C209" s="73"/>
      <c r="D209" s="73"/>
      <c r="E209" s="73"/>
      <c r="F209" s="74"/>
      <c r="G209" s="74"/>
    </row>
    <row r="210" spans="1:7" ht="15.75">
      <c r="A210" s="72"/>
      <c r="B210" s="72"/>
      <c r="C210" s="73"/>
      <c r="D210" s="73"/>
      <c r="E210" s="73"/>
      <c r="F210" s="74"/>
      <c r="G210" s="74"/>
    </row>
    <row r="211" spans="1:7" ht="15.75">
      <c r="A211" s="72"/>
      <c r="B211" s="72"/>
      <c r="C211" s="73"/>
      <c r="D211" s="73"/>
      <c r="E211" s="73"/>
      <c r="F211" s="74"/>
      <c r="G211" s="74"/>
    </row>
    <row r="212" spans="1:7" ht="15.75">
      <c r="A212" s="109" t="s">
        <v>175</v>
      </c>
      <c r="B212" s="109"/>
      <c r="C212" s="110" t="s">
        <v>176</v>
      </c>
      <c r="D212" s="110"/>
      <c r="E212" s="75" t="s">
        <v>177</v>
      </c>
      <c r="F212" s="76"/>
      <c r="G212" s="74"/>
    </row>
  </sheetData>
  <sheetProtection selectLockedCells="1" selectUnlockedCells="1"/>
  <mergeCells count="7">
    <mergeCell ref="A212:B212"/>
    <mergeCell ref="C212:D212"/>
    <mergeCell ref="A1:E1"/>
    <mergeCell ref="A2:E2"/>
    <mergeCell ref="E4:G4"/>
    <mergeCell ref="A147:G147"/>
    <mergeCell ref="A189:G189"/>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2021-12-14T10:32:49Z</dcterms:modified>
</cp:coreProperties>
</file>