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E133" i="1"/>
  <c r="D111"/>
  <c r="D55"/>
  <c r="E55"/>
  <c r="F55"/>
  <c r="G55"/>
  <c r="E59"/>
  <c r="D59"/>
  <c r="C59"/>
  <c r="D118"/>
  <c r="F130"/>
  <c r="G130"/>
  <c r="F129"/>
  <c r="G129"/>
  <c r="D15" l="1"/>
  <c r="G78"/>
  <c r="F78"/>
  <c r="E24"/>
  <c r="E7"/>
  <c r="D121"/>
  <c r="E188"/>
  <c r="E187" s="1"/>
  <c r="F108"/>
  <c r="G108"/>
  <c r="E26"/>
  <c r="D24"/>
  <c r="E67"/>
  <c r="D67"/>
  <c r="C67"/>
  <c r="C55"/>
  <c r="E37"/>
  <c r="D37"/>
  <c r="C37"/>
  <c r="E126"/>
  <c r="G128"/>
  <c r="D126"/>
  <c r="F128"/>
  <c r="E10"/>
  <c r="F11"/>
  <c r="D188"/>
  <c r="C126"/>
  <c r="F107"/>
  <c r="G107"/>
  <c r="C15"/>
  <c r="D10"/>
  <c r="C10"/>
  <c r="G14"/>
  <c r="F14"/>
  <c r="C48"/>
  <c r="C118"/>
  <c r="C170"/>
  <c r="D145"/>
  <c r="E48"/>
  <c r="D66" l="1"/>
  <c r="C121"/>
  <c r="E149" l="1"/>
  <c r="G119"/>
  <c r="G120"/>
  <c r="F119"/>
  <c r="F120"/>
  <c r="E66"/>
  <c r="E118"/>
  <c r="F79"/>
  <c r="G79"/>
  <c r="G74"/>
  <c r="D149"/>
  <c r="F74"/>
  <c r="C149"/>
  <c r="D48"/>
  <c r="E111"/>
  <c r="C111"/>
  <c r="G31"/>
  <c r="F31"/>
  <c r="D124"/>
  <c r="F118" l="1"/>
  <c r="G118"/>
  <c r="D114"/>
  <c r="D64" s="1"/>
  <c r="E114"/>
  <c r="G127"/>
  <c r="F127"/>
  <c r="F51"/>
  <c r="G51"/>
  <c r="F50"/>
  <c r="F49"/>
  <c r="G50"/>
  <c r="G49"/>
  <c r="D141"/>
  <c r="D166"/>
  <c r="D170"/>
  <c r="G77"/>
  <c r="F63"/>
  <c r="G63"/>
  <c r="C66"/>
  <c r="F77"/>
  <c r="C52"/>
  <c r="F106"/>
  <c r="G106"/>
  <c r="F85"/>
  <c r="G85"/>
  <c r="F17"/>
  <c r="G17"/>
  <c r="G53"/>
  <c r="G54"/>
  <c r="F53"/>
  <c r="F54"/>
  <c r="C168"/>
  <c r="E124"/>
  <c r="C124"/>
  <c r="F125"/>
  <c r="G125"/>
  <c r="G123"/>
  <c r="F123"/>
  <c r="G122"/>
  <c r="F122"/>
  <c r="E121"/>
  <c r="G117"/>
  <c r="E116"/>
  <c r="D116"/>
  <c r="C116"/>
  <c r="F117"/>
  <c r="C114"/>
  <c r="F115"/>
  <c r="G115"/>
  <c r="E109"/>
  <c r="D109"/>
  <c r="C109"/>
  <c r="F110"/>
  <c r="E52"/>
  <c r="D52"/>
  <c r="C24"/>
  <c r="G33"/>
  <c r="G32"/>
  <c r="C58"/>
  <c r="D26"/>
  <c r="C26"/>
  <c r="C28"/>
  <c r="D28"/>
  <c r="E28"/>
  <c r="E64" l="1"/>
  <c r="C64"/>
  <c r="C47"/>
  <c r="F126"/>
  <c r="G66"/>
  <c r="F48"/>
  <c r="G126"/>
  <c r="G48"/>
  <c r="G52"/>
  <c r="G111"/>
  <c r="F66"/>
  <c r="F111"/>
  <c r="F24"/>
  <c r="G24"/>
  <c r="G28"/>
  <c r="G29"/>
  <c r="G23"/>
  <c r="F23"/>
  <c r="G22"/>
  <c r="E185"/>
  <c r="G11"/>
  <c r="G99"/>
  <c r="D191"/>
  <c r="D190" s="1"/>
  <c r="E58"/>
  <c r="E47" s="1"/>
  <c r="F101"/>
  <c r="G101"/>
  <c r="D168"/>
  <c r="C191"/>
  <c r="C190" s="1"/>
  <c r="G116"/>
  <c r="F52"/>
  <c r="F99"/>
  <c r="G102"/>
  <c r="F102"/>
  <c r="D58"/>
  <c r="D47" s="1"/>
  <c r="G105"/>
  <c r="F84"/>
  <c r="G84"/>
  <c r="F81"/>
  <c r="G81"/>
  <c r="G68"/>
  <c r="G70"/>
  <c r="F68"/>
  <c r="F70"/>
  <c r="G124"/>
  <c r="F124"/>
  <c r="F121"/>
  <c r="G121"/>
  <c r="G113"/>
  <c r="F98"/>
  <c r="G98"/>
  <c r="G88"/>
  <c r="F62"/>
  <c r="G62"/>
  <c r="G60"/>
  <c r="G61"/>
  <c r="F60"/>
  <c r="F61"/>
  <c r="D20"/>
  <c r="D19" s="1"/>
  <c r="C20"/>
  <c r="C19" s="1"/>
  <c r="D133"/>
  <c r="D30"/>
  <c r="D36" l="1"/>
  <c r="D35" s="1"/>
  <c r="C36"/>
  <c r="C35" s="1"/>
  <c r="E36"/>
  <c r="E35" s="1"/>
  <c r="E131" s="1"/>
  <c r="G59"/>
  <c r="G47"/>
  <c r="F58"/>
  <c r="G58"/>
  <c r="F59"/>
  <c r="E20"/>
  <c r="E19" s="1"/>
  <c r="G136"/>
  <c r="F136"/>
  <c r="F89"/>
  <c r="G89"/>
  <c r="G114" l="1"/>
  <c r="F46"/>
  <c r="F75"/>
  <c r="F76"/>
  <c r="G76"/>
  <c r="F116"/>
  <c r="F113"/>
  <c r="G75"/>
  <c r="F109"/>
  <c r="C143"/>
  <c r="C141"/>
  <c r="C133"/>
  <c r="D185"/>
  <c r="D182" s="1"/>
  <c r="D183"/>
  <c r="C145"/>
  <c r="C166"/>
  <c r="D160"/>
  <c r="C160"/>
  <c r="C158"/>
  <c r="D152"/>
  <c r="C152"/>
  <c r="G138"/>
  <c r="F138"/>
  <c r="E30"/>
  <c r="G30" s="1"/>
  <c r="C30"/>
  <c r="E141"/>
  <c r="G141" s="1"/>
  <c r="G39"/>
  <c r="G41"/>
  <c r="G42"/>
  <c r="G43"/>
  <c r="G45"/>
  <c r="G46"/>
  <c r="F39"/>
  <c r="F41"/>
  <c r="F42"/>
  <c r="F43"/>
  <c r="F45"/>
  <c r="C7"/>
  <c r="D7"/>
  <c r="F8"/>
  <c r="G8"/>
  <c r="F9"/>
  <c r="G9"/>
  <c r="G10"/>
  <c r="F13"/>
  <c r="G13"/>
  <c r="E15"/>
  <c r="F16"/>
  <c r="G16"/>
  <c r="F18"/>
  <c r="G18"/>
  <c r="G20"/>
  <c r="F21"/>
  <c r="G21"/>
  <c r="F22"/>
  <c r="F25"/>
  <c r="G25"/>
  <c r="F28"/>
  <c r="F29"/>
  <c r="F32"/>
  <c r="F33"/>
  <c r="F38"/>
  <c r="G38"/>
  <c r="C44"/>
  <c r="C40" s="1"/>
  <c r="D44"/>
  <c r="D40" s="1"/>
  <c r="E44"/>
  <c r="E40" s="1"/>
  <c r="F47"/>
  <c r="F65"/>
  <c r="G65"/>
  <c r="G67"/>
  <c r="F71"/>
  <c r="G71"/>
  <c r="F72"/>
  <c r="G72"/>
  <c r="F73"/>
  <c r="G73"/>
  <c r="F80"/>
  <c r="G80"/>
  <c r="F82"/>
  <c r="G82"/>
  <c r="F83"/>
  <c r="G83"/>
  <c r="F86"/>
  <c r="G86"/>
  <c r="F87"/>
  <c r="G87"/>
  <c r="F88"/>
  <c r="F90"/>
  <c r="G90"/>
  <c r="F91"/>
  <c r="G91"/>
  <c r="F92"/>
  <c r="G92"/>
  <c r="F93"/>
  <c r="G93"/>
  <c r="F94"/>
  <c r="G94"/>
  <c r="F95"/>
  <c r="G95"/>
  <c r="F96"/>
  <c r="G96"/>
  <c r="F97"/>
  <c r="G97"/>
  <c r="F100"/>
  <c r="G100"/>
  <c r="F104"/>
  <c r="G104"/>
  <c r="F105"/>
  <c r="F112"/>
  <c r="G112"/>
  <c r="F114"/>
  <c r="F135"/>
  <c r="G135"/>
  <c r="F137"/>
  <c r="G137"/>
  <c r="F139"/>
  <c r="G139"/>
  <c r="F140"/>
  <c r="G140"/>
  <c r="F142"/>
  <c r="G142"/>
  <c r="D143"/>
  <c r="E143"/>
  <c r="F144"/>
  <c r="G144"/>
  <c r="E145"/>
  <c r="F146"/>
  <c r="G146"/>
  <c r="F147"/>
  <c r="G147"/>
  <c r="F148"/>
  <c r="G148"/>
  <c r="F149"/>
  <c r="E152"/>
  <c r="F153"/>
  <c r="G153"/>
  <c r="F154"/>
  <c r="G154"/>
  <c r="F155"/>
  <c r="G155"/>
  <c r="F156"/>
  <c r="G156"/>
  <c r="F157"/>
  <c r="G157"/>
  <c r="D158"/>
  <c r="E158"/>
  <c r="F159"/>
  <c r="G159"/>
  <c r="E160"/>
  <c r="F161"/>
  <c r="G161"/>
  <c r="F162"/>
  <c r="G162"/>
  <c r="F163"/>
  <c r="G163"/>
  <c r="F164"/>
  <c r="G164"/>
  <c r="F165"/>
  <c r="G165"/>
  <c r="E166"/>
  <c r="F167"/>
  <c r="G167"/>
  <c r="E168"/>
  <c r="F169"/>
  <c r="E170"/>
  <c r="G170" s="1"/>
  <c r="F171"/>
  <c r="G171"/>
  <c r="F172"/>
  <c r="G172"/>
  <c r="E178"/>
  <c r="E180"/>
  <c r="C185"/>
  <c r="C182" s="1"/>
  <c r="C177" s="1"/>
  <c r="E182"/>
  <c r="E177" s="1"/>
  <c r="C188"/>
  <c r="C187" s="1"/>
  <c r="D187"/>
  <c r="E191"/>
  <c r="E190" s="1"/>
  <c r="F20"/>
  <c r="F67"/>
  <c r="G15" l="1"/>
  <c r="E6"/>
  <c r="E176"/>
  <c r="D177"/>
  <c r="D176" s="1"/>
  <c r="F160"/>
  <c r="F166"/>
  <c r="F143"/>
  <c r="F30"/>
  <c r="F15"/>
  <c r="F7"/>
  <c r="F158"/>
  <c r="G7"/>
  <c r="D6"/>
  <c r="C6"/>
  <c r="F170"/>
  <c r="G143"/>
  <c r="G160"/>
  <c r="G145"/>
  <c r="F37"/>
  <c r="F19"/>
  <c r="F10"/>
  <c r="E173"/>
  <c r="F141"/>
  <c r="F40"/>
  <c r="G40"/>
  <c r="G19"/>
  <c r="G149"/>
  <c r="G44"/>
  <c r="G37"/>
  <c r="C173"/>
  <c r="F44"/>
  <c r="F168"/>
  <c r="G152"/>
  <c r="F152"/>
  <c r="G166"/>
  <c r="F145"/>
  <c r="D173"/>
  <c r="F133"/>
  <c r="C176"/>
  <c r="G158"/>
  <c r="G64"/>
  <c r="G133"/>
  <c r="F64"/>
  <c r="E175" l="1"/>
  <c r="F6"/>
  <c r="G6"/>
  <c r="G173"/>
  <c r="F173"/>
  <c r="G36"/>
  <c r="D131"/>
  <c r="G35"/>
  <c r="F36"/>
  <c r="G131" l="1"/>
  <c r="D175"/>
  <c r="C131"/>
  <c r="F35"/>
  <c r="C175" l="1"/>
  <c r="F131"/>
</calcChain>
</file>

<file path=xl/sharedStrings.xml><?xml version="1.0" encoding="utf-8"?>
<sst xmlns="http://schemas.openxmlformats.org/spreadsheetml/2006/main" count="390" uniqueCount="374">
  <si>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</si>
  <si>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</si>
  <si>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</si>
  <si>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</si>
  <si>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</si>
  <si>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</si>
  <si>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</si>
  <si>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</si>
  <si>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</si>
  <si>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</si>
  <si>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</si>
  <si>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</si>
  <si>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</si>
  <si>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</si>
  <si>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</si>
  <si>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</si>
  <si>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</si>
  <si>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</si>
  <si>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</si>
  <si>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</si>
  <si>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</si>
  <si>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</si>
  <si>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</si>
  <si>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</si>
  <si>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</si>
  <si>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</si>
  <si>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</si>
  <si>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</si>
  <si>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</si>
  <si>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</si>
  <si>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</si>
  <si>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</si>
  <si>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</si>
  <si>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</si>
  <si>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</si>
  <si>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</si>
  <si>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</si>
  <si>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</si>
  <si>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</si>
  <si>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</si>
  <si>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</si>
  <si>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</si>
  <si>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</si>
  <si>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</si>
  <si>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</si>
  <si>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</si>
  <si>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</si>
  <si>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</si>
  <si>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</si>
  <si>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</si>
  <si>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</si>
  <si>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</si>
  <si>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</si>
  <si>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</si>
  <si>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</si>
  <si>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</si>
  <si>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</si>
  <si>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</si>
  <si>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</si>
  <si>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</si>
  <si>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</si>
  <si>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</si>
  <si>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</si>
  <si>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</si>
  <si>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</si>
  <si>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</si>
  <si>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</si>
  <si>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</si>
  <si>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</si>
  <si>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</si>
  <si>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</si>
  <si>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</si>
  <si>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</si>
  <si>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</si>
  <si>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</si>
  <si>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</si>
  <si>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</si>
  <si>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</si>
  <si>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</si>
  <si>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</si>
  <si>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</si>
  <si>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</si>
  <si>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</si>
  <si>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</si>
  <si>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</si>
  <si>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</si>
  <si>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</si>
  <si>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</si>
  <si>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</si>
  <si>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</si>
  <si>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</si>
  <si>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</si>
  <si>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</si>
  <si>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</si>
  <si>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</si>
  <si>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</si>
  <si>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</si>
  <si>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</si>
  <si>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</si>
  <si>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</si>
  <si>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</si>
  <si>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</si>
  <si>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</si>
  <si>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</si>
  <si>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</si>
  <si>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</si>
  <si>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</si>
  <si>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</si>
  <si>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</si>
  <si>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</si>
  <si>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</si>
  <si>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</si>
  <si>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</si>
  <si>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</si>
  <si>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</si>
  <si>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</si>
  <si>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</si>
  <si>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</si>
  <si>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</si>
  <si>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</si>
  <si>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</si>
  <si>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</si>
  <si>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</si>
  <si>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</si>
  <si>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</si>
  <si>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</si>
  <si>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</si>
  <si>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</si>
  <si>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</si>
  <si>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</si>
  <si>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</si>
  <si>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</si>
  <si>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</si>
  <si>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</si>
  <si>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</si>
  <si>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</si>
  <si>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</si>
  <si>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</si>
  <si>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</si>
  <si>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</si>
  <si>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</si>
  <si>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</si>
  <si>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</si>
  <si>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</si>
  <si>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</si>
  <si>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</si>
  <si>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</si>
  <si>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</si>
  <si>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</si>
  <si>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</si>
  <si>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</si>
  <si>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</si>
  <si>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</si>
  <si>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</si>
  <si>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</si>
  <si>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</si>
  <si>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</si>
  <si>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</si>
  <si>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</si>
  <si>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</si>
  <si>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</si>
  <si>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</si>
  <si>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</si>
  <si>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</si>
  <si>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</si>
  <si>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</si>
  <si>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</si>
  <si>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</si>
  <si>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</si>
  <si>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</si>
  <si>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</si>
  <si>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</si>
  <si>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</si>
  <si>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</si>
  <si>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</si>
  <si>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</si>
  <si>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</si>
  <si>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</si>
  <si>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</si>
  <si>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</si>
  <si>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</si>
  <si>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</si>
  <si>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</si>
  <si>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</si>
  <si>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</si>
  <si>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</si>
  <si>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</si>
  <si>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</si>
  <si>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</si>
  <si>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</si>
  <si>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</si>
  <si>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</si>
  <si>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</si>
  <si>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</si>
  <si>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</si>
  <si>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</si>
  <si>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</si>
  <si>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</si>
  <si>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</si>
  <si>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</si>
  <si>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</si>
  <si>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</si>
  <si>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</si>
  <si>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</si>
  <si>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</si>
  <si>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</si>
  <si>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</si>
  <si>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</si>
  <si>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</si>
  <si>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</si>
  <si>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</si>
  <si>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</si>
  <si>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</si>
  <si>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</si>
  <si>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</si>
  <si>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</si>
  <si>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</si>
  <si>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</si>
  <si>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</si>
  <si>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</si>
  <si>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</si>
  <si>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</si>
  <si>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</si>
  <si>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</si>
  <si>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</si>
  <si>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</si>
  <si>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</si>
  <si>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</si>
  <si>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</si>
  <si>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</si>
  <si>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</si>
  <si>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</si>
  <si>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</si>
  <si>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</si>
  <si>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</si>
  <si>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</si>
  <si>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</si>
  <si>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</si>
  <si>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</si>
  <si>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</si>
  <si>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</si>
  <si>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</si>
  <si>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</si>
  <si>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</si>
  <si>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</si>
  <si>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</si>
  <si>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</si>
  <si>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</si>
  <si>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</si>
  <si>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</si>
  <si>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</si>
  <si>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</si>
  <si>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</si>
  <si>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</si>
  <si>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</si>
  <si>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</si>
  <si>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</si>
  <si>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</si>
  <si>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</si>
  <si>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</si>
  <si>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</si>
  <si>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</si>
  <si>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</si>
  <si>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</si>
  <si>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</si>
  <si>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</si>
  <si>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</si>
  <si>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</si>
  <si>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</si>
  <si>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</si>
  <si>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</si>
  <si>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</si>
  <si>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</si>
  <si>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</si>
  <si>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</si>
  <si>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</si>
  <si>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</si>
  <si>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</si>
  <si>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</si>
  <si>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</si>
  <si>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</si>
  <si>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</si>
  <si>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</si>
  <si>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</si>
  <si>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</si>
  <si>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</si>
  <si>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</si>
  <si>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</si>
  <si>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</si>
  <si>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</si>
  <si>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</si>
  <si>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</si>
  <si>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</si>
  <si>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</si>
  <si>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</si>
  <si>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</si>
  <si>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</si>
  <si>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</si>
  <si>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</si>
  <si>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</si>
  <si>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</si>
  <si>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</si>
  <si>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</si>
  <si>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</si>
  <si>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</si>
  <si>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</si>
  <si>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</si>
  <si>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</si>
  <si>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</si>
  <si>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</si>
  <si>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</si>
  <si>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</si>
  <si>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</si>
  <si>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</si>
  <si>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</si>
  <si>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</si>
  <si>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</si>
  <si>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</si>
  <si>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</si>
  <si>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</si>
  <si>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</si>
  <si>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</si>
  <si>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</si>
  <si>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</si>
  <si>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</si>
  <si>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</si>
  <si>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</si>
  <si>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</si>
  <si>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</si>
  <si>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</si>
  <si>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</si>
  <si>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</si>
  <si>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0503</t>
  </si>
  <si>
    <t>Благоустройство</t>
  </si>
  <si>
    <t>Налог, взимаем. в связи с применением  патентной системы налогобл.</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</si>
  <si>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</si>
  <si>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</si>
  <si>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</si>
  <si>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</si>
  <si>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</si>
  <si>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</si>
  <si>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</si>
  <si>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</si>
  <si>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</si>
  <si>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</si>
  <si>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</si>
  <si>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</si>
  <si>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</si>
  <si>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000 1 05 04000 01 0000 110</t>
  </si>
  <si>
    <t xml:space="preserve"> </t>
  </si>
  <si>
    <t>Субсидии бюджетам на проведение комплексных кадастровых работ</t>
  </si>
  <si>
    <t xml:space="preserve"> 000 2 02 25511 00 0000 150</t>
  </si>
  <si>
    <t>Субсидии бюджетам муниципальных районов на проведение комплексных кадастровых работ(за счет средств бюджета Пензенской области на софинансирование средств федерального бюджета)</t>
  </si>
  <si>
    <t>000 2 02 25511 05 9236 150</t>
  </si>
  <si>
    <t>Субсидии бюджетам муниципальных районов на проведение комплексных кадастровых работ</t>
  </si>
  <si>
    <t xml:space="preserve"> 000 2 02 25511 05 9520 150</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</si>
  <si>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</si>
  <si>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</si>
  <si>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</si>
  <si>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</si>
  <si>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Субвкнции бюджетам муниципаьных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</si>
  <si>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000 2 02 30024 05 9614 150</t>
  </si>
  <si>
    <t>000 202 45303 05 0000  150</t>
  </si>
  <si>
    <t>000 2 02 49999 05 0000 150</t>
  </si>
  <si>
    <t>Доходы бюджетов бюджетной системы РФ от возврата остатков субсидий, субвенций и иных межбюджетных трансфертов,имеющих целевое значение, прошлых лет</t>
  </si>
  <si>
    <t>Возврат остатков  субсидий, субвенций и иных межбюджетных трансфертов,имеющих целевое значение, прошлых лет</t>
  </si>
  <si>
    <t>000 2 18 0510 05 6347 150</t>
  </si>
  <si>
    <t xml:space="preserve">000 2 19 6000 10 6347 150 </t>
  </si>
  <si>
    <t>План                     на 2022год</t>
  </si>
  <si>
    <t xml:space="preserve">Прочие межбюджетные трансферты,передаваемые бюджетам муниципальных районов </t>
  </si>
  <si>
    <t>об исполнении  бюджета  Малосердобинского  района  на  01.09.2022 г.</t>
  </si>
  <si>
    <t>Исполнено на     01.09.2022г</t>
  </si>
  <si>
    <t xml:space="preserve"> план                             на                     01.09.2022 года</t>
  </si>
  <si>
    <t>% исполнения к плану на 01.09. 2022 года</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</si>
</sst>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
      <left/>
      <right style="thin">
        <color indexed="63"/>
      </right>
      <top style="thin">
        <color indexed="64"/>
      </top>
      <bottom style="thin">
        <color indexed="64"/>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4">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wrapText="1"/>
    </xf>
    <xf numFmtId="164" fontId="11" fillId="0" borderId="1" xfId="0" applyNumberFormat="1" applyFont="1" applyBorder="1" applyAlignment="1">
      <alignment horizontal="center" vertical="center"/>
    </xf>
    <xf numFmtId="164" fontId="9" fillId="0" borderId="13" xfId="0" applyNumberFormat="1" applyFont="1" applyFill="1" applyBorder="1" applyAlignment="1">
      <alignment horizontal="center"/>
    </xf>
    <xf numFmtId="0" fontId="7" fillId="0" borderId="19" xfId="0" applyNumberFormat="1" applyFont="1" applyBorder="1" applyAlignment="1" applyProtection="1">
      <alignment horizontal="left" vertical="center"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197"/>
  <sheetViews>
    <sheetView tabSelected="1" view="pageBreakPreview" zoomScaleNormal="90" zoomScaleSheetLayoutView="100" workbookViewId="0">
      <selection activeCell="E115" sqref="E115"/>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10" t="s">
        <v>0</v>
      </c>
      <c r="B1" s="110"/>
      <c r="C1" s="110"/>
      <c r="D1" s="110"/>
      <c r="E1" s="110"/>
      <c r="F1" s="7"/>
      <c r="G1" s="8"/>
    </row>
    <row r="2" spans="1:7" ht="21">
      <c r="A2" s="110" t="s">
        <v>370</v>
      </c>
      <c r="B2" s="110"/>
      <c r="C2" s="110"/>
      <c r="D2" s="110"/>
      <c r="E2" s="110"/>
      <c r="F2" s="6"/>
      <c r="G2" s="8"/>
    </row>
    <row r="3" spans="1:7">
      <c r="A3" s="9"/>
      <c r="B3" s="10"/>
      <c r="C3" s="11"/>
      <c r="D3" s="11"/>
      <c r="E3" s="12"/>
      <c r="F3" s="12"/>
      <c r="G3" s="8"/>
    </row>
    <row r="4" spans="1:7" ht="13.5" thickBot="1">
      <c r="A4" s="10"/>
      <c r="B4" s="10"/>
      <c r="C4" s="11"/>
      <c r="D4" s="11"/>
      <c r="E4" s="111" t="s">
        <v>1</v>
      </c>
      <c r="F4" s="111"/>
      <c r="G4" s="111"/>
    </row>
    <row r="5" spans="1:7" ht="60" customHeight="1" thickBot="1">
      <c r="A5" s="13" t="s">
        <v>2</v>
      </c>
      <c r="B5" s="14" t="s">
        <v>3</v>
      </c>
      <c r="C5" s="15" t="s">
        <v>368</v>
      </c>
      <c r="D5" s="15" t="s">
        <v>372</v>
      </c>
      <c r="E5" s="15" t="s">
        <v>371</v>
      </c>
      <c r="F5" s="14" t="s">
        <v>4</v>
      </c>
      <c r="G5" s="16" t="s">
        <v>373</v>
      </c>
    </row>
    <row r="6" spans="1:7" s="21" customFormat="1" ht="16.5" customHeight="1" thickBot="1">
      <c r="A6" s="17" t="s">
        <v>5</v>
      </c>
      <c r="B6" s="18" t="s">
        <v>6</v>
      </c>
      <c r="C6" s="19">
        <f>SUM(C7,C9,C10,C15,C19,,C30,C33,C28)</f>
        <v>24232</v>
      </c>
      <c r="D6" s="19">
        <f>SUM(D7,D9,D10,D15,D19,,D30,D33,D28)</f>
        <v>15221.5</v>
      </c>
      <c r="E6" s="19">
        <f>SUM(E7,E9,E10,E15,E19,,E30,E33,E28,E26,)</f>
        <v>16085.699999999999</v>
      </c>
      <c r="F6" s="19">
        <f t="shared" ref="F6:F45" si="0">E6/C6*100</f>
        <v>66.382056784417301</v>
      </c>
      <c r="G6" s="20">
        <f t="shared" ref="G6:G11" si="1">E6/D6*100</f>
        <v>105.67749564760372</v>
      </c>
    </row>
    <row r="7" spans="1:7" s="21" customFormat="1" ht="18" customHeight="1">
      <c r="A7" s="22" t="s">
        <v>7</v>
      </c>
      <c r="B7" s="23" t="s">
        <v>8</v>
      </c>
      <c r="C7" s="24">
        <f>SUM(C8:C8)</f>
        <v>13136</v>
      </c>
      <c r="D7" s="24">
        <f>SUM(D8:D8)</f>
        <v>8108</v>
      </c>
      <c r="E7" s="24">
        <f>SUM(E8:E8)</f>
        <v>8159.7</v>
      </c>
      <c r="F7" s="24">
        <f t="shared" si="0"/>
        <v>62.117082825822166</v>
      </c>
      <c r="G7" s="25">
        <f t="shared" si="1"/>
        <v>100.63764183522449</v>
      </c>
    </row>
    <row r="8" spans="1:7" ht="17.25" customHeight="1">
      <c r="A8" s="26" t="s">
        <v>9</v>
      </c>
      <c r="B8" s="27" t="s">
        <v>10</v>
      </c>
      <c r="C8" s="28">
        <v>13136</v>
      </c>
      <c r="D8" s="28">
        <v>8108</v>
      </c>
      <c r="E8" s="28">
        <v>8159.7</v>
      </c>
      <c r="F8" s="28">
        <f t="shared" si="0"/>
        <v>62.117082825822166</v>
      </c>
      <c r="G8" s="29">
        <f t="shared" si="1"/>
        <v>100.63764183522449</v>
      </c>
    </row>
    <row r="9" spans="1:7" ht="35.25" customHeight="1">
      <c r="A9" s="30" t="s">
        <v>11</v>
      </c>
      <c r="B9" s="31" t="s">
        <v>12</v>
      </c>
      <c r="C9" s="32">
        <v>1520</v>
      </c>
      <c r="D9" s="32">
        <v>1134</v>
      </c>
      <c r="E9" s="32">
        <v>1136.3</v>
      </c>
      <c r="F9" s="32">
        <f t="shared" si="0"/>
        <v>74.756578947368411</v>
      </c>
      <c r="G9" s="25">
        <f t="shared" si="1"/>
        <v>100.20282186948852</v>
      </c>
    </row>
    <row r="10" spans="1:7" s="21" customFormat="1" ht="17.25" customHeight="1">
      <c r="A10" s="30" t="s">
        <v>13</v>
      </c>
      <c r="B10" s="31" t="s">
        <v>14</v>
      </c>
      <c r="C10" s="32">
        <f>C11+C12+C13+C14</f>
        <v>6184</v>
      </c>
      <c r="D10" s="32">
        <f>D11+D12+D13+D14</f>
        <v>3552</v>
      </c>
      <c r="E10" s="32">
        <f>E11+E12+E13+E14</f>
        <v>3601.7999999999997</v>
      </c>
      <c r="F10" s="32">
        <f t="shared" si="0"/>
        <v>58.243855109961181</v>
      </c>
      <c r="G10" s="25">
        <f t="shared" si="1"/>
        <v>101.402027027027</v>
      </c>
    </row>
    <row r="11" spans="1:7" ht="33" customHeight="1">
      <c r="A11" s="26" t="s">
        <v>235</v>
      </c>
      <c r="B11" s="27" t="s">
        <v>241</v>
      </c>
      <c r="C11" s="28">
        <v>467</v>
      </c>
      <c r="D11" s="28">
        <v>304</v>
      </c>
      <c r="E11" s="28">
        <v>390.9</v>
      </c>
      <c r="F11" s="28">
        <f>E11/C11*100</f>
        <v>83.704496788008569</v>
      </c>
      <c r="G11" s="29">
        <f t="shared" si="1"/>
        <v>128.58552631578945</v>
      </c>
    </row>
    <row r="12" spans="1:7" ht="33.75" customHeight="1">
      <c r="A12" s="26" t="s">
        <v>15</v>
      </c>
      <c r="B12" s="27" t="s">
        <v>16</v>
      </c>
      <c r="C12" s="28"/>
      <c r="D12" s="28"/>
      <c r="E12" s="28">
        <v>-38.9</v>
      </c>
      <c r="F12" s="28"/>
      <c r="G12" s="29"/>
    </row>
    <row r="13" spans="1:7" ht="15.75">
      <c r="A13" s="26" t="s">
        <v>17</v>
      </c>
      <c r="B13" s="27" t="s">
        <v>18</v>
      </c>
      <c r="C13" s="28">
        <v>4848</v>
      </c>
      <c r="D13" s="28">
        <v>2900</v>
      </c>
      <c r="E13" s="28">
        <v>2900.6</v>
      </c>
      <c r="F13" s="28">
        <f t="shared" si="0"/>
        <v>59.830858085808579</v>
      </c>
      <c r="G13" s="29">
        <f t="shared" ref="G13:G33" si="2">E13/D13*100</f>
        <v>100.02068965517242</v>
      </c>
    </row>
    <row r="14" spans="1:7" ht="31.5">
      <c r="A14" s="26" t="s">
        <v>334</v>
      </c>
      <c r="B14" s="27" t="s">
        <v>348</v>
      </c>
      <c r="C14" s="28">
        <v>869</v>
      </c>
      <c r="D14" s="28">
        <v>348</v>
      </c>
      <c r="E14" s="28">
        <v>349.2</v>
      </c>
      <c r="F14" s="28">
        <f t="shared" si="0"/>
        <v>40.184119677790562</v>
      </c>
      <c r="G14" s="29">
        <f t="shared" si="2"/>
        <v>100.34482758620689</v>
      </c>
    </row>
    <row r="15" spans="1:7" s="21" customFormat="1" ht="19.5" customHeight="1">
      <c r="A15" s="30" t="s">
        <v>19</v>
      </c>
      <c r="B15" s="31" t="s">
        <v>20</v>
      </c>
      <c r="C15" s="32">
        <f>(C16+C17+C18)</f>
        <v>983.6</v>
      </c>
      <c r="D15" s="32">
        <f>(D16+D17+D18)</f>
        <v>583.80000000000007</v>
      </c>
      <c r="E15" s="32">
        <f>(E16+E17+E18)</f>
        <v>589.30000000000007</v>
      </c>
      <c r="F15" s="32">
        <f t="shared" si="0"/>
        <v>59.912566083773896</v>
      </c>
      <c r="G15" s="25">
        <f t="shared" si="2"/>
        <v>100.94210346008907</v>
      </c>
    </row>
    <row r="16" spans="1:7" s="21" customFormat="1" ht="48" customHeight="1">
      <c r="A16" s="26" t="s">
        <v>21</v>
      </c>
      <c r="B16" s="27" t="s">
        <v>22</v>
      </c>
      <c r="C16" s="28">
        <v>820</v>
      </c>
      <c r="D16" s="28">
        <v>456</v>
      </c>
      <c r="E16" s="28">
        <v>457.1</v>
      </c>
      <c r="F16" s="28">
        <f t="shared" si="0"/>
        <v>55.743902439024396</v>
      </c>
      <c r="G16" s="29">
        <f t="shared" si="2"/>
        <v>100.24122807017544</v>
      </c>
    </row>
    <row r="17" spans="1:7" s="21" customFormat="1" ht="66.75" customHeight="1">
      <c r="A17" s="26" t="s">
        <v>23</v>
      </c>
      <c r="B17" s="27" t="s">
        <v>24</v>
      </c>
      <c r="C17" s="28">
        <v>9</v>
      </c>
      <c r="D17" s="28">
        <v>1.6</v>
      </c>
      <c r="E17" s="28">
        <v>2.1</v>
      </c>
      <c r="F17" s="28">
        <f t="shared" si="0"/>
        <v>23.333333333333332</v>
      </c>
      <c r="G17" s="29">
        <f t="shared" si="2"/>
        <v>131.25</v>
      </c>
    </row>
    <row r="18" spans="1:7" s="21" customFormat="1" ht="48.75" customHeight="1">
      <c r="A18" s="26" t="s">
        <v>25</v>
      </c>
      <c r="B18" s="27" t="s">
        <v>26</v>
      </c>
      <c r="C18" s="28">
        <v>154.6</v>
      </c>
      <c r="D18" s="28">
        <v>126.2</v>
      </c>
      <c r="E18" s="28">
        <v>130.1</v>
      </c>
      <c r="F18" s="28">
        <f t="shared" si="0"/>
        <v>84.152652005174645</v>
      </c>
      <c r="G18" s="29">
        <f t="shared" si="2"/>
        <v>103.09033280507131</v>
      </c>
    </row>
    <row r="19" spans="1:7" s="21" customFormat="1" ht="47.25">
      <c r="A19" s="30" t="s">
        <v>27</v>
      </c>
      <c r="B19" s="31" t="s">
        <v>28</v>
      </c>
      <c r="C19" s="32">
        <f>SUM(C20+C24)</f>
        <v>1451</v>
      </c>
      <c r="D19" s="32">
        <f>SUM(D20+D24)</f>
        <v>1201.0999999999999</v>
      </c>
      <c r="E19" s="32">
        <f>SUM(E20+E24)</f>
        <v>1554.6000000000001</v>
      </c>
      <c r="F19" s="32">
        <f t="shared" si="0"/>
        <v>107.13990351481738</v>
      </c>
      <c r="G19" s="25">
        <f t="shared" si="2"/>
        <v>129.43135459162437</v>
      </c>
    </row>
    <row r="20" spans="1:7" s="21" customFormat="1" ht="110.25">
      <c r="A20" s="80" t="s">
        <v>244</v>
      </c>
      <c r="B20" s="31" t="s">
        <v>29</v>
      </c>
      <c r="C20" s="32">
        <f>SUM(C21:C23)</f>
        <v>1221</v>
      </c>
      <c r="D20" s="32">
        <f>SUM(D21:D23)</f>
        <v>1142.3</v>
      </c>
      <c r="E20" s="32">
        <f>SUM(E21:E23)</f>
        <v>1495.7</v>
      </c>
      <c r="F20" s="32">
        <f t="shared" si="0"/>
        <v>122.4979524979525</v>
      </c>
      <c r="G20" s="25">
        <f t="shared" si="2"/>
        <v>130.93758207125973</v>
      </c>
    </row>
    <row r="21" spans="1:7" ht="108.75" customHeight="1">
      <c r="A21" s="45" t="s">
        <v>247</v>
      </c>
      <c r="B21" s="27" t="s">
        <v>246</v>
      </c>
      <c r="C21" s="28">
        <v>1100</v>
      </c>
      <c r="D21" s="28">
        <v>1100</v>
      </c>
      <c r="E21" s="28">
        <v>1453.3</v>
      </c>
      <c r="F21" s="28">
        <f t="shared" si="0"/>
        <v>132.11818181818182</v>
      </c>
      <c r="G21" s="29">
        <f t="shared" si="2"/>
        <v>132.11818181818182</v>
      </c>
    </row>
    <row r="22" spans="1:7" ht="78.75">
      <c r="A22" s="45" t="s">
        <v>248</v>
      </c>
      <c r="B22" s="27" t="s">
        <v>245</v>
      </c>
      <c r="C22" s="28">
        <v>42</v>
      </c>
      <c r="D22" s="28">
        <v>12.2</v>
      </c>
      <c r="E22" s="28">
        <v>12.2</v>
      </c>
      <c r="F22" s="28">
        <f t="shared" si="0"/>
        <v>29.047619047619044</v>
      </c>
      <c r="G22" s="29">
        <f t="shared" si="2"/>
        <v>100</v>
      </c>
    </row>
    <row r="23" spans="1:7" ht="47.25">
      <c r="A23" s="78" t="s">
        <v>236</v>
      </c>
      <c r="B23" s="27" t="s">
        <v>243</v>
      </c>
      <c r="C23" s="28">
        <v>79</v>
      </c>
      <c r="D23" s="28">
        <v>30.1</v>
      </c>
      <c r="E23" s="28">
        <v>30.2</v>
      </c>
      <c r="F23" s="28">
        <f t="shared" si="0"/>
        <v>38.22784810126582</v>
      </c>
      <c r="G23" s="29">
        <f t="shared" si="2"/>
        <v>100.33222591362126</v>
      </c>
    </row>
    <row r="24" spans="1:7" ht="94.5">
      <c r="A24" s="81" t="s">
        <v>250</v>
      </c>
      <c r="B24" s="47" t="s">
        <v>251</v>
      </c>
      <c r="C24" s="49">
        <f>C25</f>
        <v>230</v>
      </c>
      <c r="D24" s="49">
        <f t="shared" ref="D24" si="3">D25</f>
        <v>58.8</v>
      </c>
      <c r="E24" s="49">
        <f>E25</f>
        <v>58.9</v>
      </c>
      <c r="F24" s="49">
        <f t="shared" si="0"/>
        <v>25.608695652173914</v>
      </c>
      <c r="G24" s="50">
        <f t="shared" si="2"/>
        <v>100.17006802721089</v>
      </c>
    </row>
    <row r="25" spans="1:7" ht="96.75" customHeight="1">
      <c r="A25" s="26" t="s">
        <v>249</v>
      </c>
      <c r="B25" s="27" t="s">
        <v>30</v>
      </c>
      <c r="C25" s="28">
        <v>230</v>
      </c>
      <c r="D25" s="28">
        <v>58.8</v>
      </c>
      <c r="E25" s="28">
        <v>58.9</v>
      </c>
      <c r="F25" s="28">
        <f t="shared" si="0"/>
        <v>25.608695652173914</v>
      </c>
      <c r="G25" s="29">
        <f t="shared" si="2"/>
        <v>100.17006802721089</v>
      </c>
    </row>
    <row r="26" spans="1:7" ht="31.5" customHeight="1">
      <c r="A26" s="30" t="s">
        <v>237</v>
      </c>
      <c r="B26" s="31" t="s">
        <v>238</v>
      </c>
      <c r="C26" s="32">
        <f>C27</f>
        <v>0</v>
      </c>
      <c r="D26" s="32">
        <f>D27</f>
        <v>0</v>
      </c>
      <c r="E26" s="32">
        <f>E27</f>
        <v>0.7</v>
      </c>
      <c r="F26" s="28"/>
      <c r="G26" s="29"/>
    </row>
    <row r="27" spans="1:7" ht="15.75">
      <c r="A27" s="26" t="s">
        <v>239</v>
      </c>
      <c r="B27" s="27" t="s">
        <v>240</v>
      </c>
      <c r="C27" s="32"/>
      <c r="D27" s="32"/>
      <c r="E27" s="28">
        <v>0.7</v>
      </c>
      <c r="F27" s="28"/>
      <c r="G27" s="29"/>
    </row>
    <row r="28" spans="1:7" s="21" customFormat="1" ht="50.25" customHeight="1">
      <c r="A28" s="30" t="s">
        <v>31</v>
      </c>
      <c r="B28" s="31" t="s">
        <v>32</v>
      </c>
      <c r="C28" s="32">
        <f>SUM(C29)</f>
        <v>115</v>
      </c>
      <c r="D28" s="32">
        <f>SUM(D29)</f>
        <v>115</v>
      </c>
      <c r="E28" s="32">
        <f>SUM(E29)</f>
        <v>338.3</v>
      </c>
      <c r="F28" s="32">
        <f t="shared" si="0"/>
        <v>294.17391304347825</v>
      </c>
      <c r="G28" s="29">
        <f t="shared" si="2"/>
        <v>294.17391304347825</v>
      </c>
    </row>
    <row r="29" spans="1:7" s="21" customFormat="1" ht="31.5">
      <c r="A29" s="26" t="s">
        <v>33</v>
      </c>
      <c r="B29" s="27" t="s">
        <v>34</v>
      </c>
      <c r="C29" s="28">
        <v>115</v>
      </c>
      <c r="D29" s="28">
        <v>115</v>
      </c>
      <c r="E29" s="28">
        <v>338.3</v>
      </c>
      <c r="F29" s="28">
        <f t="shared" si="0"/>
        <v>294.17391304347825</v>
      </c>
      <c r="G29" s="29">
        <f t="shared" si="2"/>
        <v>294.17391304347825</v>
      </c>
    </row>
    <row r="30" spans="1:7" s="21" customFormat="1" ht="31.5">
      <c r="A30" s="30" t="s">
        <v>35</v>
      </c>
      <c r="B30" s="31" t="s">
        <v>36</v>
      </c>
      <c r="C30" s="32">
        <f>C31+C32</f>
        <v>637</v>
      </c>
      <c r="D30" s="32">
        <f>D31+D32</f>
        <v>449.9</v>
      </c>
      <c r="E30" s="32">
        <f>E31+E32</f>
        <v>489.1</v>
      </c>
      <c r="F30" s="32">
        <f t="shared" si="0"/>
        <v>76.781789638932494</v>
      </c>
      <c r="G30" s="29">
        <f t="shared" si="2"/>
        <v>108.71304734385421</v>
      </c>
    </row>
    <row r="31" spans="1:7" s="21" customFormat="1" ht="78.75">
      <c r="A31" s="26" t="s">
        <v>242</v>
      </c>
      <c r="B31" s="26" t="s">
        <v>179</v>
      </c>
      <c r="C31" s="28">
        <v>548</v>
      </c>
      <c r="D31" s="28">
        <v>407</v>
      </c>
      <c r="E31" s="28">
        <v>407</v>
      </c>
      <c r="F31" s="32">
        <f t="shared" si="0"/>
        <v>74.270072992700733</v>
      </c>
      <c r="G31" s="29">
        <f t="shared" si="2"/>
        <v>100</v>
      </c>
    </row>
    <row r="32" spans="1:7" s="21" customFormat="1" ht="52.5" customHeight="1">
      <c r="A32" s="26" t="s">
        <v>178</v>
      </c>
      <c r="B32" s="27" t="s">
        <v>37</v>
      </c>
      <c r="C32" s="28">
        <v>89</v>
      </c>
      <c r="D32" s="28">
        <v>42.9</v>
      </c>
      <c r="E32" s="28">
        <v>82.1</v>
      </c>
      <c r="F32" s="28">
        <f t="shared" si="0"/>
        <v>92.247191011235955</v>
      </c>
      <c r="G32" s="29">
        <f t="shared" si="2"/>
        <v>191.37529137529137</v>
      </c>
    </row>
    <row r="33" spans="1:7" s="21" customFormat="1" ht="16.5" customHeight="1">
      <c r="A33" s="30" t="s">
        <v>38</v>
      </c>
      <c r="B33" s="31" t="s">
        <v>39</v>
      </c>
      <c r="C33" s="32">
        <v>205.4</v>
      </c>
      <c r="D33" s="32">
        <v>77.7</v>
      </c>
      <c r="E33" s="32">
        <v>215.9</v>
      </c>
      <c r="F33" s="32">
        <f t="shared" si="0"/>
        <v>105.11197663096397</v>
      </c>
      <c r="G33" s="29">
        <f t="shared" si="2"/>
        <v>277.86357786357786</v>
      </c>
    </row>
    <row r="34" spans="1:7" s="21" customFormat="1" ht="16.5" customHeight="1">
      <c r="A34" s="33" t="s">
        <v>40</v>
      </c>
      <c r="B34" s="34" t="s">
        <v>41</v>
      </c>
      <c r="C34" s="35" t="s">
        <v>349</v>
      </c>
      <c r="D34" s="35" t="s">
        <v>349</v>
      </c>
      <c r="E34" s="35"/>
      <c r="F34" s="35"/>
      <c r="G34" s="36"/>
    </row>
    <row r="35" spans="1:7" s="21" customFormat="1" ht="18.75" customHeight="1">
      <c r="A35" s="37" t="s">
        <v>42</v>
      </c>
      <c r="B35" s="18" t="s">
        <v>43</v>
      </c>
      <c r="C35" s="19">
        <f>C36</f>
        <v>298463.29999999993</v>
      </c>
      <c r="D35" s="19">
        <f>D36</f>
        <v>204307.69999999998</v>
      </c>
      <c r="E35" s="19">
        <f>E36</f>
        <v>197513.69999999995</v>
      </c>
      <c r="F35" s="19">
        <f t="shared" si="0"/>
        <v>66.176880038517297</v>
      </c>
      <c r="G35" s="20">
        <f t="shared" ref="G35:G45" si="4">E35/D35*100</f>
        <v>96.674623619178305</v>
      </c>
    </row>
    <row r="36" spans="1:7" s="21" customFormat="1" ht="54.75" customHeight="1">
      <c r="A36" s="38" t="s">
        <v>44</v>
      </c>
      <c r="B36" s="23" t="s">
        <v>45</v>
      </c>
      <c r="C36" s="24">
        <f>C37+C47+C64+C126</f>
        <v>298463.29999999993</v>
      </c>
      <c r="D36" s="24">
        <f>D37+D47+D64+D126</f>
        <v>204307.69999999998</v>
      </c>
      <c r="E36" s="24">
        <f>E37+E47+E64+E126</f>
        <v>197513.69999999995</v>
      </c>
      <c r="F36" s="24">
        <f t="shared" si="0"/>
        <v>66.176880038517297</v>
      </c>
      <c r="G36" s="25">
        <f t="shared" si="4"/>
        <v>96.674623619178305</v>
      </c>
    </row>
    <row r="37" spans="1:7" s="21" customFormat="1" ht="31.5">
      <c r="A37" s="30" t="s">
        <v>46</v>
      </c>
      <c r="B37" s="31" t="s">
        <v>188</v>
      </c>
      <c r="C37" s="32">
        <f>C38+C46</f>
        <v>87648.4</v>
      </c>
      <c r="D37" s="32">
        <f>D38+D46</f>
        <v>52768</v>
      </c>
      <c r="E37" s="32">
        <f>E38+E46</f>
        <v>52399</v>
      </c>
      <c r="F37" s="32">
        <f t="shared" si="0"/>
        <v>59.78317915672163</v>
      </c>
      <c r="G37" s="25">
        <f t="shared" si="4"/>
        <v>99.300712553062468</v>
      </c>
    </row>
    <row r="38" spans="1:7" ht="31.5">
      <c r="A38" s="26" t="s">
        <v>47</v>
      </c>
      <c r="B38" s="27" t="s">
        <v>189</v>
      </c>
      <c r="C38" s="39">
        <v>84142.5</v>
      </c>
      <c r="D38" s="39">
        <v>50996</v>
      </c>
      <c r="E38" s="39">
        <v>50996</v>
      </c>
      <c r="F38" s="28">
        <f t="shared" si="0"/>
        <v>60.606708856998551</v>
      </c>
      <c r="G38" s="29">
        <f t="shared" si="4"/>
        <v>100</v>
      </c>
    </row>
    <row r="39" spans="1:7" ht="23.25" hidden="1" customHeight="1">
      <c r="A39" s="26" t="s">
        <v>48</v>
      </c>
      <c r="B39" s="27" t="s">
        <v>49</v>
      </c>
      <c r="C39" s="39"/>
      <c r="D39" s="39"/>
      <c r="E39" s="39"/>
      <c r="F39" s="28" t="e">
        <f t="shared" si="0"/>
        <v>#DIV/0!</v>
      </c>
      <c r="G39" s="29" t="e">
        <f t="shared" si="4"/>
        <v>#DIV/0!</v>
      </c>
    </row>
    <row r="40" spans="1:7" s="21" customFormat="1" ht="26.25" hidden="1" customHeight="1">
      <c r="A40" s="30" t="s">
        <v>50</v>
      </c>
      <c r="B40" s="31" t="s">
        <v>51</v>
      </c>
      <c r="C40" s="32">
        <f>SUM(C41+C43+C44)</f>
        <v>0</v>
      </c>
      <c r="D40" s="32">
        <f>SUM(D41+D43+D44)</f>
        <v>0</v>
      </c>
      <c r="E40" s="32">
        <f>SUM(E41+E43+E44)</f>
        <v>0</v>
      </c>
      <c r="F40" s="28" t="e">
        <f t="shared" si="0"/>
        <v>#DIV/0!</v>
      </c>
      <c r="G40" s="29" t="e">
        <f t="shared" si="4"/>
        <v>#DIV/0!</v>
      </c>
    </row>
    <row r="41" spans="1:7" s="21" customFormat="1" ht="26.25" hidden="1" customHeight="1">
      <c r="A41" s="26" t="s">
        <v>52</v>
      </c>
      <c r="B41" s="27" t="s">
        <v>53</v>
      </c>
      <c r="C41" s="28"/>
      <c r="D41" s="28"/>
      <c r="E41" s="28"/>
      <c r="F41" s="28" t="e">
        <f t="shared" si="0"/>
        <v>#DIV/0!</v>
      </c>
      <c r="G41" s="29" t="e">
        <f t="shared" si="4"/>
        <v>#DIV/0!</v>
      </c>
    </row>
    <row r="42" spans="1:7" s="21" customFormat="1" ht="26.25" hidden="1" customHeight="1">
      <c r="A42" s="26" t="s">
        <v>54</v>
      </c>
      <c r="B42" s="27" t="s">
        <v>55</v>
      </c>
      <c r="C42" s="28"/>
      <c r="D42" s="28"/>
      <c r="E42" s="28"/>
      <c r="F42" s="28" t="e">
        <f t="shared" si="0"/>
        <v>#DIV/0!</v>
      </c>
      <c r="G42" s="29" t="e">
        <f t="shared" si="4"/>
        <v>#DIV/0!</v>
      </c>
    </row>
    <row r="43" spans="1:7" s="21" customFormat="1" ht="41.25" hidden="1" customHeight="1">
      <c r="A43" s="26" t="s">
        <v>56</v>
      </c>
      <c r="B43" s="27" t="s">
        <v>57</v>
      </c>
      <c r="C43" s="28"/>
      <c r="D43" s="28"/>
      <c r="E43" s="28"/>
      <c r="F43" s="28" t="e">
        <f t="shared" si="0"/>
        <v>#DIV/0!</v>
      </c>
      <c r="G43" s="29" t="e">
        <f t="shared" si="4"/>
        <v>#DIV/0!</v>
      </c>
    </row>
    <row r="44" spans="1:7" ht="22.5" hidden="1" customHeight="1">
      <c r="A44" s="30" t="s">
        <v>58</v>
      </c>
      <c r="B44" s="27" t="s">
        <v>59</v>
      </c>
      <c r="C44" s="40">
        <f>SUM(C45)</f>
        <v>0</v>
      </c>
      <c r="D44" s="40">
        <f>SUM(D45)</f>
        <v>0</v>
      </c>
      <c r="E44" s="40">
        <f>E45</f>
        <v>0</v>
      </c>
      <c r="F44" s="28" t="e">
        <f t="shared" si="0"/>
        <v>#DIV/0!</v>
      </c>
      <c r="G44" s="29" t="e">
        <f t="shared" si="4"/>
        <v>#DIV/0!</v>
      </c>
    </row>
    <row r="45" spans="1:7" ht="19.5" hidden="1" customHeight="1">
      <c r="A45" s="26" t="s">
        <v>60</v>
      </c>
      <c r="B45" s="27" t="s">
        <v>61</v>
      </c>
      <c r="C45" s="39"/>
      <c r="D45" s="39"/>
      <c r="E45" s="39"/>
      <c r="F45" s="28" t="e">
        <f t="shared" si="0"/>
        <v>#DIV/0!</v>
      </c>
      <c r="G45" s="29" t="e">
        <f t="shared" si="4"/>
        <v>#DIV/0!</v>
      </c>
    </row>
    <row r="46" spans="1:7" ht="36" customHeight="1">
      <c r="A46" s="26" t="s">
        <v>48</v>
      </c>
      <c r="B46" s="27" t="s">
        <v>190</v>
      </c>
      <c r="C46" s="39">
        <v>3505.9</v>
      </c>
      <c r="D46" s="39">
        <v>1772</v>
      </c>
      <c r="E46" s="39">
        <v>1403</v>
      </c>
      <c r="F46" s="28">
        <f>E46/C46*100</f>
        <v>40.01825494166976</v>
      </c>
      <c r="G46" s="29">
        <f>E46/D46*100</f>
        <v>79.176072234762984</v>
      </c>
    </row>
    <row r="47" spans="1:7" ht="31.5">
      <c r="A47" s="30" t="s">
        <v>62</v>
      </c>
      <c r="B47" s="27" t="s">
        <v>191</v>
      </c>
      <c r="C47" s="40">
        <f>+C52+C58+C48+C55</f>
        <v>35612.6</v>
      </c>
      <c r="D47" s="40">
        <f t="shared" ref="D47:E47" si="5">+D52+D58+D48+D55</f>
        <v>30093.199999999997</v>
      </c>
      <c r="E47" s="40">
        <f t="shared" si="5"/>
        <v>29742.799999999996</v>
      </c>
      <c r="F47" s="28">
        <f t="shared" ref="F47:F63" si="6">E47/C47*100</f>
        <v>83.517631400122411</v>
      </c>
      <c r="G47" s="29">
        <f>E47/D47*100</f>
        <v>98.835617348769816</v>
      </c>
    </row>
    <row r="48" spans="1:7" ht="63">
      <c r="A48" s="82" t="s">
        <v>325</v>
      </c>
      <c r="B48" s="47" t="s">
        <v>323</v>
      </c>
      <c r="C48" s="48">
        <f>SUM(C49:C51)</f>
        <v>3199.6</v>
      </c>
      <c r="D48" s="48">
        <f>SUM(D49:D51)</f>
        <v>2005.8000000000002</v>
      </c>
      <c r="E48" s="48">
        <f>SUM(E49:E51)</f>
        <v>2005.8000000000002</v>
      </c>
      <c r="F48" s="49">
        <f t="shared" si="6"/>
        <v>62.689086135766978</v>
      </c>
      <c r="G48" s="29">
        <f t="shared" ref="G48:G51" si="7">E48/D48*100</f>
        <v>100</v>
      </c>
    </row>
    <row r="49" spans="1:7" ht="160.5" customHeight="1">
      <c r="A49" s="41" t="s">
        <v>326</v>
      </c>
      <c r="B49" s="27" t="s">
        <v>324</v>
      </c>
      <c r="C49" s="39">
        <v>867.3</v>
      </c>
      <c r="D49" s="39">
        <v>816.2</v>
      </c>
      <c r="E49" s="39">
        <v>816.2</v>
      </c>
      <c r="F49" s="49">
        <f t="shared" si="6"/>
        <v>94.108151735270383</v>
      </c>
      <c r="G49" s="29">
        <f t="shared" si="7"/>
        <v>100</v>
      </c>
    </row>
    <row r="50" spans="1:7" ht="63">
      <c r="A50" s="41" t="s">
        <v>325</v>
      </c>
      <c r="B50" s="27" t="s">
        <v>328</v>
      </c>
      <c r="C50" s="39">
        <v>73.7</v>
      </c>
      <c r="D50" s="39">
        <v>37.6</v>
      </c>
      <c r="E50" s="39">
        <v>37.6</v>
      </c>
      <c r="F50" s="49">
        <f t="shared" si="6"/>
        <v>51.017639077340569</v>
      </c>
      <c r="G50" s="29">
        <f t="shared" si="7"/>
        <v>100</v>
      </c>
    </row>
    <row r="51" spans="1:7" ht="63">
      <c r="A51" s="41" t="s">
        <v>325</v>
      </c>
      <c r="B51" s="27" t="s">
        <v>327</v>
      </c>
      <c r="C51" s="39">
        <v>2258.6</v>
      </c>
      <c r="D51" s="39">
        <v>1152</v>
      </c>
      <c r="E51" s="39">
        <v>1152</v>
      </c>
      <c r="F51" s="28">
        <f t="shared" si="6"/>
        <v>51.005047374479773</v>
      </c>
      <c r="G51" s="29">
        <f t="shared" si="7"/>
        <v>100</v>
      </c>
    </row>
    <row r="52" spans="1:7" ht="36" customHeight="1">
      <c r="A52" s="82" t="s">
        <v>252</v>
      </c>
      <c r="B52" s="47" t="s">
        <v>192</v>
      </c>
      <c r="C52" s="48">
        <f>C53+C54</f>
        <v>817.09999999999991</v>
      </c>
      <c r="D52" s="48">
        <f t="shared" ref="D52:E52" si="8">D53+D54</f>
        <v>817.09999999999991</v>
      </c>
      <c r="E52" s="48">
        <f t="shared" si="8"/>
        <v>817.09999999999991</v>
      </c>
      <c r="F52" s="49">
        <f t="shared" si="6"/>
        <v>100</v>
      </c>
      <c r="G52" s="29">
        <f t="shared" ref="G52:G54" si="9">E52/D52*100</f>
        <v>100</v>
      </c>
    </row>
    <row r="53" spans="1:7" ht="79.5" customHeight="1">
      <c r="A53" s="79" t="s">
        <v>255</v>
      </c>
      <c r="B53" s="27" t="s">
        <v>253</v>
      </c>
      <c r="C53" s="39">
        <v>433.7</v>
      </c>
      <c r="D53" s="39">
        <v>433.7</v>
      </c>
      <c r="E53" s="39">
        <v>433.7</v>
      </c>
      <c r="F53" s="49">
        <f t="shared" si="6"/>
        <v>100</v>
      </c>
      <c r="G53" s="29">
        <f t="shared" si="9"/>
        <v>100</v>
      </c>
    </row>
    <row r="54" spans="1:7" ht="47.25">
      <c r="A54" s="79" t="s">
        <v>256</v>
      </c>
      <c r="B54" s="27" t="s">
        <v>254</v>
      </c>
      <c r="C54" s="39">
        <v>383.4</v>
      </c>
      <c r="D54" s="39">
        <v>383.4</v>
      </c>
      <c r="E54" s="39">
        <v>383.4</v>
      </c>
      <c r="F54" s="49">
        <f t="shared" si="6"/>
        <v>100</v>
      </c>
      <c r="G54" s="29">
        <f t="shared" si="9"/>
        <v>100</v>
      </c>
    </row>
    <row r="55" spans="1:7" ht="31.5">
      <c r="A55" s="104" t="s">
        <v>350</v>
      </c>
      <c r="B55" s="47" t="s">
        <v>351</v>
      </c>
      <c r="C55" s="105">
        <f>SUM(C56:C57)</f>
        <v>349</v>
      </c>
      <c r="D55" s="105">
        <f t="shared" ref="D55:G55" si="10">SUM(D56:D57)</f>
        <v>349</v>
      </c>
      <c r="E55" s="105">
        <f t="shared" si="10"/>
        <v>0</v>
      </c>
      <c r="F55" s="105">
        <f t="shared" si="10"/>
        <v>0</v>
      </c>
      <c r="G55" s="105">
        <f t="shared" si="10"/>
        <v>0</v>
      </c>
    </row>
    <row r="56" spans="1:7" ht="64.5" customHeight="1">
      <c r="A56" s="79" t="s">
        <v>352</v>
      </c>
      <c r="B56" s="27" t="s">
        <v>353</v>
      </c>
      <c r="C56" s="39">
        <v>27.9</v>
      </c>
      <c r="D56" s="39">
        <v>27.9</v>
      </c>
      <c r="E56" s="39"/>
      <c r="F56" s="49"/>
      <c r="G56" s="29"/>
    </row>
    <row r="57" spans="1:7" ht="31.5">
      <c r="A57" s="79" t="s">
        <v>354</v>
      </c>
      <c r="B57" s="27" t="s">
        <v>355</v>
      </c>
      <c r="C57" s="39">
        <v>321.10000000000002</v>
      </c>
      <c r="D57" s="39">
        <v>321.10000000000002</v>
      </c>
      <c r="E57" s="39"/>
      <c r="F57" s="49"/>
      <c r="G57" s="29"/>
    </row>
    <row r="58" spans="1:7" ht="21.75" customHeight="1">
      <c r="A58" s="83" t="s">
        <v>58</v>
      </c>
      <c r="B58" s="84" t="s">
        <v>193</v>
      </c>
      <c r="C58" s="48">
        <f>C59</f>
        <v>31246.9</v>
      </c>
      <c r="D58" s="48">
        <f>D59</f>
        <v>26921.3</v>
      </c>
      <c r="E58" s="48">
        <f>E59</f>
        <v>26919.899999999998</v>
      </c>
      <c r="F58" s="49">
        <f t="shared" si="6"/>
        <v>86.152226300849037</v>
      </c>
      <c r="G58" s="50">
        <f t="shared" ref="G58:G63" si="11">E58/D58*100</f>
        <v>99.994799656777346</v>
      </c>
    </row>
    <row r="59" spans="1:7" ht="22.5" customHeight="1">
      <c r="A59" s="43" t="s">
        <v>60</v>
      </c>
      <c r="B59" s="44" t="s">
        <v>194</v>
      </c>
      <c r="C59" s="39">
        <f>C60+C61+C62+C63</f>
        <v>31246.9</v>
      </c>
      <c r="D59" s="39">
        <f t="shared" ref="D59:E59" si="12">D60+D61+D62+D63</f>
        <v>26921.3</v>
      </c>
      <c r="E59" s="39">
        <f t="shared" si="12"/>
        <v>26919.899999999998</v>
      </c>
      <c r="F59" s="28">
        <f t="shared" si="6"/>
        <v>86.152226300849037</v>
      </c>
      <c r="G59" s="29">
        <f t="shared" si="11"/>
        <v>99.994799656777346</v>
      </c>
    </row>
    <row r="60" spans="1:7" ht="82.5" customHeight="1">
      <c r="A60" s="42" t="s">
        <v>184</v>
      </c>
      <c r="B60" s="44" t="s">
        <v>195</v>
      </c>
      <c r="C60" s="39">
        <v>3881.8</v>
      </c>
      <c r="D60" s="39">
        <v>2389.9</v>
      </c>
      <c r="E60" s="39">
        <v>2389.9</v>
      </c>
      <c r="F60" s="28">
        <f t="shared" si="6"/>
        <v>61.566798907723218</v>
      </c>
      <c r="G60" s="29">
        <f t="shared" si="11"/>
        <v>100</v>
      </c>
    </row>
    <row r="61" spans="1:7" ht="78.75">
      <c r="A61" s="26" t="s">
        <v>185</v>
      </c>
      <c r="B61" s="27" t="s">
        <v>196</v>
      </c>
      <c r="C61" s="39">
        <v>4975.8999999999996</v>
      </c>
      <c r="D61" s="39">
        <v>3075.5</v>
      </c>
      <c r="E61" s="39">
        <v>3075.5</v>
      </c>
      <c r="F61" s="28">
        <f t="shared" si="6"/>
        <v>61.807914146184615</v>
      </c>
      <c r="G61" s="29">
        <f t="shared" si="11"/>
        <v>100</v>
      </c>
    </row>
    <row r="62" spans="1:7" ht="50.25" customHeight="1">
      <c r="A62" s="26" t="s">
        <v>186</v>
      </c>
      <c r="B62" s="27" t="s">
        <v>197</v>
      </c>
      <c r="C62" s="39">
        <v>2389.1999999999998</v>
      </c>
      <c r="D62" s="39">
        <v>1455.9</v>
      </c>
      <c r="E62" s="39">
        <v>1455.9</v>
      </c>
      <c r="F62" s="28">
        <f t="shared" si="6"/>
        <v>60.936715218483187</v>
      </c>
      <c r="G62" s="29">
        <f t="shared" si="11"/>
        <v>100</v>
      </c>
    </row>
    <row r="63" spans="1:7" ht="96" customHeight="1">
      <c r="A63" s="45" t="s">
        <v>187</v>
      </c>
      <c r="B63" s="27" t="s">
        <v>282</v>
      </c>
      <c r="C63" s="39">
        <v>20000</v>
      </c>
      <c r="D63" s="39">
        <v>20000</v>
      </c>
      <c r="E63" s="39">
        <v>19998.599999999999</v>
      </c>
      <c r="F63" s="28">
        <f t="shared" si="6"/>
        <v>99.992999999999981</v>
      </c>
      <c r="G63" s="29">
        <f t="shared" si="11"/>
        <v>99.992999999999981</v>
      </c>
    </row>
    <row r="64" spans="1:7" s="21" customFormat="1" ht="31.5">
      <c r="A64" s="30" t="s">
        <v>63</v>
      </c>
      <c r="B64" s="31" t="s">
        <v>198</v>
      </c>
      <c r="C64" s="32">
        <f>C65+C66+ C109+C111+C114+C116+C121+C124+C118</f>
        <v>166515.69999999998</v>
      </c>
      <c r="D64" s="32">
        <f>D65+D66+ D109+D111+D114+D116+D121+D124+D118</f>
        <v>114651.29999999997</v>
      </c>
      <c r="E64" s="32">
        <f t="shared" ref="E64" si="13">E65+E66+ E109+E111+E114+E116+E121+E124+E118</f>
        <v>108576.69999999995</v>
      </c>
      <c r="F64" s="32">
        <f>E64/C64*100</f>
        <v>65.205082763967582</v>
      </c>
      <c r="G64" s="25">
        <f>E64/D64*100</f>
        <v>94.701673683595374</v>
      </c>
    </row>
    <row r="65" spans="1:7" ht="78.75">
      <c r="A65" s="26" t="s">
        <v>313</v>
      </c>
      <c r="B65" s="27" t="s">
        <v>199</v>
      </c>
      <c r="C65" s="39">
        <v>4857.7</v>
      </c>
      <c r="D65" s="39">
        <v>3000.3</v>
      </c>
      <c r="E65" s="39">
        <v>1977.9</v>
      </c>
      <c r="F65" s="28">
        <f>E65/C65*100</f>
        <v>40.716800131749601</v>
      </c>
      <c r="G65" s="29">
        <f>E65/D65*100</f>
        <v>65.923407659234073</v>
      </c>
    </row>
    <row r="66" spans="1:7" ht="48" customHeight="1">
      <c r="A66" s="46" t="s">
        <v>283</v>
      </c>
      <c r="B66" s="47" t="s">
        <v>284</v>
      </c>
      <c r="C66" s="48">
        <f>C67</f>
        <v>142051.99999999997</v>
      </c>
      <c r="D66" s="48">
        <f>D67</f>
        <v>97825.199999999968</v>
      </c>
      <c r="E66" s="48">
        <f>E67</f>
        <v>96069.699999999968</v>
      </c>
      <c r="F66" s="49">
        <f>E66/C66*100</f>
        <v>67.629952411792857</v>
      </c>
      <c r="G66" s="50">
        <f>E66/D66*100</f>
        <v>98.205472618507301</v>
      </c>
    </row>
    <row r="67" spans="1:7" ht="48.75" customHeight="1">
      <c r="A67" s="46" t="s">
        <v>285</v>
      </c>
      <c r="B67" s="47" t="s">
        <v>203</v>
      </c>
      <c r="C67" s="48">
        <f>C69+C70+C71+C72+C73+C74+C75+C76+C77+C78+C79+C80+C81+C82+C83+C84+C85+C86+C87+C88+C89+C90+C91+C92+C93+C94+C95+C96+C97+C98+C99+C100+C101+C102+C103+C104+C105+C106+C107+C108</f>
        <v>142051.99999999997</v>
      </c>
      <c r="D67" s="48">
        <f>D69+D70+D71+D72+D73+D74+D75+D76+D77+D78+D79+D80+D81+D82+D83+D84+D85+D86+D87+D88+D89+D90+D91+D92+D93+D94+D95+D96+D97+D98+D99+D100+D101+D102+D103+D104+D105+D106+D107+D108</f>
        <v>97825.199999999968</v>
      </c>
      <c r="E67" s="48">
        <f>E69+E70+E71+E72+E73+E74+E75+E76+E77+E78+E79+E80+E81+E82+E83+E84+E85+E86+E87+E88+E89+E90+E91+E92+E93+E94+E95+E96+E97+E98+E99+E100+E101+E102+E103+E104+E105+E106+E107+E108</f>
        <v>96069.699999999968</v>
      </c>
      <c r="F67" s="49">
        <f>E67/C67*100</f>
        <v>67.629952411792857</v>
      </c>
      <c r="G67" s="50">
        <f>E67/D67*100</f>
        <v>98.205472618507301</v>
      </c>
    </row>
    <row r="68" spans="1:7" ht="37.5" hidden="1" customHeight="1">
      <c r="A68" s="51" t="s">
        <v>64</v>
      </c>
      <c r="B68" s="27" t="s">
        <v>65</v>
      </c>
      <c r="C68" s="39"/>
      <c r="D68" s="39"/>
      <c r="E68" s="39"/>
      <c r="F68" s="49" t="e">
        <f t="shared" ref="F68:F70" si="14">E68/C68*100</f>
        <v>#DIV/0!</v>
      </c>
      <c r="G68" s="50" t="e">
        <f t="shared" ref="G68:G70" si="15">E68/D68*100</f>
        <v>#DIV/0!</v>
      </c>
    </row>
    <row r="69" spans="1:7" ht="111.75" customHeight="1">
      <c r="A69" s="93" t="s">
        <v>287</v>
      </c>
      <c r="B69" s="44" t="s">
        <v>200</v>
      </c>
      <c r="C69" s="28">
        <v>1.8</v>
      </c>
      <c r="D69" s="28"/>
      <c r="E69" s="39"/>
      <c r="F69" s="49"/>
      <c r="G69" s="50"/>
    </row>
    <row r="70" spans="1:7" ht="64.5" customHeight="1">
      <c r="A70" s="52" t="s">
        <v>293</v>
      </c>
      <c r="B70" s="44" t="s">
        <v>201</v>
      </c>
      <c r="C70" s="28">
        <v>255.4</v>
      </c>
      <c r="D70" s="28">
        <v>183.7</v>
      </c>
      <c r="E70" s="39">
        <v>96.6</v>
      </c>
      <c r="F70" s="49">
        <f t="shared" si="14"/>
        <v>37.823022709475332</v>
      </c>
      <c r="G70" s="50">
        <f t="shared" si="15"/>
        <v>52.585737615677729</v>
      </c>
    </row>
    <row r="71" spans="1:7" ht="83.25" customHeight="1">
      <c r="A71" s="52" t="s">
        <v>298</v>
      </c>
      <c r="B71" s="44" t="s">
        <v>202</v>
      </c>
      <c r="C71" s="28">
        <v>4380.5</v>
      </c>
      <c r="D71" s="28">
        <v>2761</v>
      </c>
      <c r="E71" s="39">
        <v>2599.8000000000002</v>
      </c>
      <c r="F71" s="29">
        <f t="shared" ref="F71:F82" si="16">E71/C71*100</f>
        <v>59.349389339116541</v>
      </c>
      <c r="G71" s="29">
        <f t="shared" ref="G71:G102" si="17">E71/D71*100</f>
        <v>94.161535675479897</v>
      </c>
    </row>
    <row r="72" spans="1:7" ht="50.25" customHeight="1">
      <c r="A72" s="52" t="s">
        <v>299</v>
      </c>
      <c r="B72" s="44" t="s">
        <v>204</v>
      </c>
      <c r="C72" s="28">
        <v>256.10000000000002</v>
      </c>
      <c r="D72" s="28">
        <v>219.9</v>
      </c>
      <c r="E72" s="39">
        <v>194.5</v>
      </c>
      <c r="F72" s="29">
        <f t="shared" si="16"/>
        <v>75.94689574385005</v>
      </c>
      <c r="G72" s="29">
        <f t="shared" si="17"/>
        <v>88.449295134151882</v>
      </c>
    </row>
    <row r="73" spans="1:7" ht="69" customHeight="1">
      <c r="A73" s="52" t="s">
        <v>314</v>
      </c>
      <c r="B73" s="44" t="s">
        <v>205</v>
      </c>
      <c r="C73" s="28">
        <v>15.3</v>
      </c>
      <c r="D73" s="28">
        <v>4.5</v>
      </c>
      <c r="E73" s="39">
        <v>2.4</v>
      </c>
      <c r="F73" s="29">
        <f t="shared" si="16"/>
        <v>15.686274509803921</v>
      </c>
      <c r="G73" s="29">
        <f t="shared" si="17"/>
        <v>53.333333333333336</v>
      </c>
    </row>
    <row r="74" spans="1:7" ht="48" customHeight="1">
      <c r="A74" s="52" t="s">
        <v>335</v>
      </c>
      <c r="B74" s="44" t="s">
        <v>336</v>
      </c>
      <c r="C74" s="28">
        <v>1540.8</v>
      </c>
      <c r="D74" s="28">
        <v>1482.4</v>
      </c>
      <c r="E74" s="39">
        <v>1429.4</v>
      </c>
      <c r="F74" s="29">
        <f t="shared" si="16"/>
        <v>92.769989615784027</v>
      </c>
      <c r="G74" s="29">
        <f t="shared" si="17"/>
        <v>96.424716675661088</v>
      </c>
    </row>
    <row r="75" spans="1:7" ht="92.25" customHeight="1">
      <c r="A75" s="93" t="s">
        <v>315</v>
      </c>
      <c r="B75" s="44" t="s">
        <v>206</v>
      </c>
      <c r="C75" s="28">
        <v>2611.6999999999998</v>
      </c>
      <c r="D75" s="28">
        <v>1740.8</v>
      </c>
      <c r="E75" s="39">
        <v>1740.8</v>
      </c>
      <c r="F75" s="29">
        <f t="shared" si="16"/>
        <v>66.653903587701507</v>
      </c>
      <c r="G75" s="29">
        <f t="shared" si="17"/>
        <v>100</v>
      </c>
    </row>
    <row r="76" spans="1:7" ht="93" customHeight="1">
      <c r="A76" s="93" t="s">
        <v>315</v>
      </c>
      <c r="B76" s="44" t="s">
        <v>232</v>
      </c>
      <c r="C76" s="28">
        <v>2.6</v>
      </c>
      <c r="D76" s="28">
        <v>2.6</v>
      </c>
      <c r="E76" s="39">
        <v>2.6</v>
      </c>
      <c r="F76" s="29">
        <f t="shared" si="16"/>
        <v>100</v>
      </c>
      <c r="G76" s="29">
        <f t="shared" si="17"/>
        <v>100</v>
      </c>
    </row>
    <row r="77" spans="1:7" ht="64.5" customHeight="1">
      <c r="A77" s="52" t="s">
        <v>338</v>
      </c>
      <c r="B77" s="44" t="s">
        <v>337</v>
      </c>
      <c r="C77" s="28">
        <v>15.9</v>
      </c>
      <c r="D77" s="28">
        <v>15.9</v>
      </c>
      <c r="E77" s="39">
        <v>15.9</v>
      </c>
      <c r="F77" s="29">
        <f t="shared" si="16"/>
        <v>100</v>
      </c>
      <c r="G77" s="29">
        <f t="shared" si="17"/>
        <v>100</v>
      </c>
    </row>
    <row r="78" spans="1:7" ht="64.5" customHeight="1">
      <c r="A78" s="52" t="s">
        <v>357</v>
      </c>
      <c r="B78" s="44" t="s">
        <v>356</v>
      </c>
      <c r="C78" s="28">
        <v>60.5</v>
      </c>
      <c r="D78" s="28">
        <v>40.4</v>
      </c>
      <c r="E78" s="39">
        <v>40.4</v>
      </c>
      <c r="F78" s="29">
        <f t="shared" si="16"/>
        <v>66.776859504132219</v>
      </c>
      <c r="G78" s="29">
        <f t="shared" si="17"/>
        <v>100</v>
      </c>
    </row>
    <row r="79" spans="1:7" ht="63.75" customHeight="1">
      <c r="A79" s="52" t="s">
        <v>340</v>
      </c>
      <c r="B79" s="44" t="s">
        <v>339</v>
      </c>
      <c r="C79" s="28">
        <v>40.6</v>
      </c>
      <c r="D79" s="28">
        <v>36.9</v>
      </c>
      <c r="E79" s="39">
        <v>36.9</v>
      </c>
      <c r="F79" s="29">
        <f t="shared" si="16"/>
        <v>90.886699507389153</v>
      </c>
      <c r="G79" s="29">
        <f t="shared" si="17"/>
        <v>100</v>
      </c>
    </row>
    <row r="80" spans="1:7" ht="77.25" customHeight="1">
      <c r="A80" s="52" t="s">
        <v>289</v>
      </c>
      <c r="B80" s="44" t="s">
        <v>231</v>
      </c>
      <c r="C80" s="28">
        <v>63190.5</v>
      </c>
      <c r="D80" s="28">
        <v>42305.3</v>
      </c>
      <c r="E80" s="39">
        <v>42295.8</v>
      </c>
      <c r="F80" s="29">
        <f t="shared" si="16"/>
        <v>66.933795428110244</v>
      </c>
      <c r="G80" s="29">
        <f t="shared" si="17"/>
        <v>99.977544184771176</v>
      </c>
    </row>
    <row r="81" spans="1:7" ht="79.5" customHeight="1">
      <c r="A81" s="52" t="s">
        <v>291</v>
      </c>
      <c r="B81" s="44" t="s">
        <v>230</v>
      </c>
      <c r="C81" s="28">
        <v>10.199999999999999</v>
      </c>
      <c r="D81" s="28">
        <v>4.5999999999999996</v>
      </c>
      <c r="E81" s="39">
        <v>4.5999999999999996</v>
      </c>
      <c r="F81" s="29">
        <f t="shared" si="16"/>
        <v>45.098039215686278</v>
      </c>
      <c r="G81" s="29">
        <f t="shared" si="17"/>
        <v>100</v>
      </c>
    </row>
    <row r="82" spans="1:7" ht="99" customHeight="1">
      <c r="A82" s="93" t="s">
        <v>300</v>
      </c>
      <c r="B82" s="44" t="s">
        <v>229</v>
      </c>
      <c r="C82" s="28">
        <v>537.70000000000005</v>
      </c>
      <c r="D82" s="28">
        <v>356</v>
      </c>
      <c r="E82" s="39">
        <v>356</v>
      </c>
      <c r="F82" s="29">
        <f t="shared" si="16"/>
        <v>66.207922633438713</v>
      </c>
      <c r="G82" s="29">
        <f t="shared" si="17"/>
        <v>100</v>
      </c>
    </row>
    <row r="83" spans="1:7" ht="96.75" customHeight="1">
      <c r="A83" s="93" t="s">
        <v>286</v>
      </c>
      <c r="B83" s="44" t="s">
        <v>228</v>
      </c>
      <c r="C83" s="28">
        <v>12547.9</v>
      </c>
      <c r="D83" s="28">
        <v>8261.4</v>
      </c>
      <c r="E83" s="39">
        <v>8171.5</v>
      </c>
      <c r="F83" s="29">
        <f t="shared" ref="F83:F89" si="18">E83/C83*100</f>
        <v>65.122450768654517</v>
      </c>
      <c r="G83" s="29">
        <f t="shared" si="17"/>
        <v>98.911806715568801</v>
      </c>
    </row>
    <row r="84" spans="1:7" ht="82.5" customHeight="1">
      <c r="A84" s="52" t="s">
        <v>294</v>
      </c>
      <c r="B84" s="44" t="s">
        <v>227</v>
      </c>
      <c r="C84" s="28">
        <v>20.100000000000001</v>
      </c>
      <c r="D84" s="28">
        <v>10</v>
      </c>
      <c r="E84" s="39">
        <v>10</v>
      </c>
      <c r="F84" s="29">
        <f t="shared" si="18"/>
        <v>49.751243781094523</v>
      </c>
      <c r="G84" s="29">
        <f t="shared" si="17"/>
        <v>100</v>
      </c>
    </row>
    <row r="85" spans="1:7" ht="82.5" customHeight="1">
      <c r="A85" s="52" t="s">
        <v>318</v>
      </c>
      <c r="B85" s="44" t="s">
        <v>317</v>
      </c>
      <c r="C85" s="28">
        <v>1348</v>
      </c>
      <c r="D85" s="28">
        <v>986.8</v>
      </c>
      <c r="E85" s="39">
        <v>893.7</v>
      </c>
      <c r="F85" s="29">
        <f t="shared" si="18"/>
        <v>66.298219584569736</v>
      </c>
      <c r="G85" s="29">
        <f t="shared" si="17"/>
        <v>90.565464126469408</v>
      </c>
    </row>
    <row r="86" spans="1:7" ht="110.25" customHeight="1">
      <c r="A86" s="93" t="s">
        <v>301</v>
      </c>
      <c r="B86" s="44" t="s">
        <v>233</v>
      </c>
      <c r="C86" s="28">
        <v>247.6</v>
      </c>
      <c r="D86" s="28">
        <v>174.1</v>
      </c>
      <c r="E86" s="39">
        <v>169.1</v>
      </c>
      <c r="F86" s="29">
        <f t="shared" si="18"/>
        <v>68.295638126009692</v>
      </c>
      <c r="G86" s="29">
        <f t="shared" si="17"/>
        <v>97.1280873061459</v>
      </c>
    </row>
    <row r="87" spans="1:7" ht="142.5" customHeight="1">
      <c r="A87" s="93" t="s">
        <v>302</v>
      </c>
      <c r="B87" s="44" t="s">
        <v>226</v>
      </c>
      <c r="C87" s="28">
        <v>119.8</v>
      </c>
      <c r="D87" s="28">
        <v>86.5</v>
      </c>
      <c r="E87" s="39">
        <v>86.5</v>
      </c>
      <c r="F87" s="29">
        <f t="shared" si="18"/>
        <v>72.203672787979968</v>
      </c>
      <c r="G87" s="29">
        <f t="shared" si="17"/>
        <v>100</v>
      </c>
    </row>
    <row r="88" spans="1:7" ht="256.5" customHeight="1">
      <c r="A88" s="93" t="s">
        <v>303</v>
      </c>
      <c r="B88" s="44" t="s">
        <v>225</v>
      </c>
      <c r="C88" s="28">
        <v>6461.4</v>
      </c>
      <c r="D88" s="28">
        <v>4409.3999999999996</v>
      </c>
      <c r="E88" s="39">
        <v>4109.2</v>
      </c>
      <c r="F88" s="29">
        <f t="shared" si="18"/>
        <v>63.596124678862168</v>
      </c>
      <c r="G88" s="29">
        <f t="shared" si="17"/>
        <v>93.191817480836406</v>
      </c>
    </row>
    <row r="89" spans="1:7" ht="118.5" customHeight="1">
      <c r="A89" s="94" t="s">
        <v>304</v>
      </c>
      <c r="B89" s="44" t="s">
        <v>224</v>
      </c>
      <c r="C89" s="28">
        <v>20.3</v>
      </c>
      <c r="D89" s="28">
        <v>13.5</v>
      </c>
      <c r="E89" s="39">
        <v>13.5</v>
      </c>
      <c r="F89" s="29">
        <f t="shared" si="18"/>
        <v>66.502463054187189</v>
      </c>
      <c r="G89" s="29">
        <f t="shared" si="17"/>
        <v>100</v>
      </c>
    </row>
    <row r="90" spans="1:7" ht="69" customHeight="1">
      <c r="A90" s="52" t="s">
        <v>306</v>
      </c>
      <c r="B90" s="44" t="s">
        <v>223</v>
      </c>
      <c r="C90" s="28">
        <v>512.20000000000005</v>
      </c>
      <c r="D90" s="28">
        <v>368.4</v>
      </c>
      <c r="E90" s="39">
        <v>368.4</v>
      </c>
      <c r="F90" s="29">
        <f t="shared" ref="F90:F102" si="19">E90/C90*100</f>
        <v>71.925029285435372</v>
      </c>
      <c r="G90" s="29">
        <f t="shared" si="17"/>
        <v>100</v>
      </c>
    </row>
    <row r="91" spans="1:7" ht="64.5" customHeight="1">
      <c r="A91" s="52" t="s">
        <v>307</v>
      </c>
      <c r="B91" s="44" t="s">
        <v>222</v>
      </c>
      <c r="C91" s="28">
        <v>586.79999999999995</v>
      </c>
      <c r="D91" s="28">
        <v>423.2</v>
      </c>
      <c r="E91" s="39">
        <v>385.9</v>
      </c>
      <c r="F91" s="29">
        <f t="shared" si="19"/>
        <v>65.763462849352422</v>
      </c>
      <c r="G91" s="29">
        <f t="shared" si="17"/>
        <v>91.186200378071831</v>
      </c>
    </row>
    <row r="92" spans="1:7" ht="114.75" customHeight="1">
      <c r="A92" s="93" t="s">
        <v>295</v>
      </c>
      <c r="B92" s="44" t="s">
        <v>221</v>
      </c>
      <c r="C92" s="28">
        <v>3997.3</v>
      </c>
      <c r="D92" s="28">
        <v>2930</v>
      </c>
      <c r="E92" s="39">
        <v>2930</v>
      </c>
      <c r="F92" s="29">
        <f t="shared" si="19"/>
        <v>73.299477147074271</v>
      </c>
      <c r="G92" s="29">
        <f t="shared" si="17"/>
        <v>100</v>
      </c>
    </row>
    <row r="93" spans="1:7" ht="129.75" customHeight="1">
      <c r="A93" s="93" t="s">
        <v>296</v>
      </c>
      <c r="B93" s="44" t="s">
        <v>220</v>
      </c>
      <c r="C93" s="28">
        <v>55.8</v>
      </c>
      <c r="D93" s="28">
        <v>36.4</v>
      </c>
      <c r="E93" s="39">
        <v>36.4</v>
      </c>
      <c r="F93" s="29">
        <f t="shared" si="19"/>
        <v>65.232974910394276</v>
      </c>
      <c r="G93" s="29">
        <f t="shared" si="17"/>
        <v>100</v>
      </c>
    </row>
    <row r="94" spans="1:7" ht="115.5" customHeight="1">
      <c r="A94" s="93" t="s">
        <v>297</v>
      </c>
      <c r="B94" s="44" t="s">
        <v>219</v>
      </c>
      <c r="C94" s="28">
        <v>11.5</v>
      </c>
      <c r="D94" s="28">
        <v>7.3</v>
      </c>
      <c r="E94" s="39">
        <v>7.3</v>
      </c>
      <c r="F94" s="29">
        <f t="shared" si="19"/>
        <v>63.478260869565219</v>
      </c>
      <c r="G94" s="29">
        <f t="shared" si="17"/>
        <v>100</v>
      </c>
    </row>
    <row r="95" spans="1:7" ht="238.5" customHeight="1">
      <c r="A95" s="93" t="s">
        <v>308</v>
      </c>
      <c r="B95" s="44" t="s">
        <v>66</v>
      </c>
      <c r="C95" s="28">
        <v>12503.9</v>
      </c>
      <c r="D95" s="28">
        <v>9423.5</v>
      </c>
      <c r="E95" s="39">
        <v>9423.5</v>
      </c>
      <c r="F95" s="29">
        <f t="shared" si="19"/>
        <v>75.364486280280545</v>
      </c>
      <c r="G95" s="29">
        <f t="shared" si="17"/>
        <v>100</v>
      </c>
    </row>
    <row r="96" spans="1:7" ht="79.5" customHeight="1">
      <c r="A96" s="52" t="s">
        <v>309</v>
      </c>
      <c r="B96" s="44" t="s">
        <v>218</v>
      </c>
      <c r="C96" s="28">
        <v>103.5</v>
      </c>
      <c r="D96" s="28">
        <v>103.5</v>
      </c>
      <c r="E96" s="39">
        <v>103.5</v>
      </c>
      <c r="F96" s="29">
        <f t="shared" si="19"/>
        <v>100</v>
      </c>
      <c r="G96" s="29">
        <f t="shared" si="17"/>
        <v>100</v>
      </c>
    </row>
    <row r="97" spans="1:7" ht="81" customHeight="1">
      <c r="A97" s="52" t="s">
        <v>310</v>
      </c>
      <c r="B97" s="44" t="s">
        <v>217</v>
      </c>
      <c r="C97" s="28">
        <v>512.20000000000005</v>
      </c>
      <c r="D97" s="28">
        <v>373.3</v>
      </c>
      <c r="E97" s="39">
        <v>356.9</v>
      </c>
      <c r="F97" s="29">
        <f t="shared" si="19"/>
        <v>69.679812573213567</v>
      </c>
      <c r="G97" s="29">
        <f t="shared" si="17"/>
        <v>95.606750602732376</v>
      </c>
    </row>
    <row r="98" spans="1:7" ht="102.75" customHeight="1">
      <c r="A98" s="93" t="s">
        <v>311</v>
      </c>
      <c r="B98" s="44" t="s">
        <v>216</v>
      </c>
      <c r="C98" s="28">
        <v>6.2</v>
      </c>
      <c r="D98" s="28">
        <v>6.2</v>
      </c>
      <c r="E98" s="39">
        <v>6.2</v>
      </c>
      <c r="F98" s="29">
        <f t="shared" si="19"/>
        <v>100</v>
      </c>
      <c r="G98" s="29">
        <f t="shared" si="17"/>
        <v>100</v>
      </c>
    </row>
    <row r="99" spans="1:7" ht="87" customHeight="1">
      <c r="A99" s="52" t="s">
        <v>316</v>
      </c>
      <c r="B99" s="44" t="s">
        <v>215</v>
      </c>
      <c r="C99" s="28">
        <v>7.4</v>
      </c>
      <c r="D99" s="28">
        <v>3.9</v>
      </c>
      <c r="E99" s="39">
        <v>3.9</v>
      </c>
      <c r="F99" s="29">
        <f t="shared" si="19"/>
        <v>52.702702702702695</v>
      </c>
      <c r="G99" s="29">
        <f t="shared" si="17"/>
        <v>100</v>
      </c>
    </row>
    <row r="100" spans="1:7" ht="63" customHeight="1">
      <c r="A100" s="52" t="s">
        <v>312</v>
      </c>
      <c r="B100" s="44" t="s">
        <v>214</v>
      </c>
      <c r="C100" s="28">
        <v>3932.2</v>
      </c>
      <c r="D100" s="28">
        <v>2765.9</v>
      </c>
      <c r="E100" s="39">
        <v>2680.7</v>
      </c>
      <c r="F100" s="29">
        <f t="shared" si="19"/>
        <v>68.17303290778699</v>
      </c>
      <c r="G100" s="29">
        <f t="shared" si="17"/>
        <v>96.919628330742242</v>
      </c>
    </row>
    <row r="101" spans="1:7" ht="124.5" customHeight="1">
      <c r="A101" s="93" t="s">
        <v>305</v>
      </c>
      <c r="B101" s="44" t="s">
        <v>213</v>
      </c>
      <c r="C101" s="28">
        <v>76.8</v>
      </c>
      <c r="D101" s="28"/>
      <c r="E101" s="39"/>
      <c r="F101" s="29">
        <f t="shared" si="19"/>
        <v>0</v>
      </c>
      <c r="G101" s="29" t="e">
        <f t="shared" si="17"/>
        <v>#DIV/0!</v>
      </c>
    </row>
    <row r="102" spans="1:7" ht="64.5" customHeight="1">
      <c r="A102" s="52" t="s">
        <v>288</v>
      </c>
      <c r="B102" s="44" t="s">
        <v>212</v>
      </c>
      <c r="C102" s="28">
        <v>656.2</v>
      </c>
      <c r="D102" s="28">
        <v>656.2</v>
      </c>
      <c r="E102" s="39">
        <v>656.2</v>
      </c>
      <c r="F102" s="29">
        <f t="shared" si="19"/>
        <v>100</v>
      </c>
      <c r="G102" s="29">
        <f t="shared" si="17"/>
        <v>100</v>
      </c>
    </row>
    <row r="103" spans="1:7" ht="80.25" customHeight="1">
      <c r="A103" s="52" t="s">
        <v>359</v>
      </c>
      <c r="B103" s="44" t="s">
        <v>358</v>
      </c>
      <c r="C103" s="28">
        <v>19.399999999999999</v>
      </c>
      <c r="D103" s="28">
        <v>19.399999999999999</v>
      </c>
      <c r="E103" s="39"/>
      <c r="F103" s="29"/>
      <c r="G103" s="29"/>
    </row>
    <row r="104" spans="1:7" ht="78" customHeight="1">
      <c r="A104" s="52" t="s">
        <v>290</v>
      </c>
      <c r="B104" s="44" t="s">
        <v>211</v>
      </c>
      <c r="C104" s="28">
        <v>9450.1</v>
      </c>
      <c r="D104" s="28">
        <v>6321.7</v>
      </c>
      <c r="E104" s="39">
        <v>6321.7</v>
      </c>
      <c r="F104" s="29">
        <f t="shared" ref="F104:F113" si="20">E104/C104*100</f>
        <v>66.895588406471887</v>
      </c>
      <c r="G104" s="29">
        <f t="shared" ref="G104:G130" si="21">E104/D104*100</f>
        <v>100</v>
      </c>
    </row>
    <row r="105" spans="1:7" ht="79.5" customHeight="1">
      <c r="A105" s="52" t="s">
        <v>292</v>
      </c>
      <c r="B105" s="44" t="s">
        <v>210</v>
      </c>
      <c r="C105" s="28">
        <v>1.5</v>
      </c>
      <c r="D105" s="28">
        <v>0.7</v>
      </c>
      <c r="E105" s="39">
        <v>0.7</v>
      </c>
      <c r="F105" s="29">
        <f t="shared" si="20"/>
        <v>46.666666666666664</v>
      </c>
      <c r="G105" s="29">
        <f t="shared" si="21"/>
        <v>100</v>
      </c>
    </row>
    <row r="106" spans="1:7" ht="66.75" customHeight="1">
      <c r="A106" s="77" t="s">
        <v>320</v>
      </c>
      <c r="B106" s="44" t="s">
        <v>319</v>
      </c>
      <c r="C106" s="28">
        <v>15502.5</v>
      </c>
      <c r="D106" s="28">
        <v>11048</v>
      </c>
      <c r="E106" s="39">
        <v>10277.299999999999</v>
      </c>
      <c r="F106" s="29">
        <f t="shared" si="20"/>
        <v>66.294468634091274</v>
      </c>
      <c r="G106" s="29">
        <f t="shared" si="21"/>
        <v>93.024076755973923</v>
      </c>
    </row>
    <row r="107" spans="1:7" ht="128.25" customHeight="1">
      <c r="A107" s="77" t="s">
        <v>347</v>
      </c>
      <c r="B107" s="44" t="s">
        <v>361</v>
      </c>
      <c r="C107" s="28">
        <v>149.80000000000001</v>
      </c>
      <c r="D107" s="28">
        <v>88.7</v>
      </c>
      <c r="E107" s="39">
        <v>88.7</v>
      </c>
      <c r="F107" s="29">
        <f t="shared" si="20"/>
        <v>59.212283044058744</v>
      </c>
      <c r="G107" s="29">
        <f t="shared" si="21"/>
        <v>100</v>
      </c>
    </row>
    <row r="108" spans="1:7" ht="69" customHeight="1">
      <c r="A108" s="77" t="s">
        <v>360</v>
      </c>
      <c r="B108" s="44" t="s">
        <v>356</v>
      </c>
      <c r="C108" s="28">
        <v>282</v>
      </c>
      <c r="D108" s="28">
        <v>153.19999999999999</v>
      </c>
      <c r="E108" s="39">
        <v>153.19999999999999</v>
      </c>
      <c r="F108" s="29">
        <f t="shared" si="20"/>
        <v>54.326241134751776</v>
      </c>
      <c r="G108" s="29">
        <f t="shared" si="21"/>
        <v>100</v>
      </c>
    </row>
    <row r="109" spans="1:7" ht="65.25" customHeight="1">
      <c r="A109" s="86" t="s">
        <v>257</v>
      </c>
      <c r="B109" s="84" t="s">
        <v>259</v>
      </c>
      <c r="C109" s="49">
        <f>C110</f>
        <v>2549.6</v>
      </c>
      <c r="D109" s="49">
        <f t="shared" ref="D109:E109" si="22">D110</f>
        <v>2549.6</v>
      </c>
      <c r="E109" s="49">
        <f t="shared" si="22"/>
        <v>0</v>
      </c>
      <c r="F109" s="50">
        <f t="shared" si="20"/>
        <v>0</v>
      </c>
      <c r="G109" s="50"/>
    </row>
    <row r="110" spans="1:7" ht="91.5" customHeight="1">
      <c r="A110" s="77" t="s">
        <v>275</v>
      </c>
      <c r="B110" s="44" t="s">
        <v>258</v>
      </c>
      <c r="C110" s="28">
        <v>2549.6</v>
      </c>
      <c r="D110" s="28">
        <v>2549.6</v>
      </c>
      <c r="E110" s="39"/>
      <c r="F110" s="29">
        <f t="shared" si="20"/>
        <v>0</v>
      </c>
      <c r="G110" s="29"/>
    </row>
    <row r="111" spans="1:7" ht="78.75">
      <c r="A111" s="86" t="s">
        <v>261</v>
      </c>
      <c r="B111" s="47" t="s">
        <v>260</v>
      </c>
      <c r="C111" s="49">
        <f>C112+C113</f>
        <v>6366</v>
      </c>
      <c r="D111" s="49">
        <f>D112+D113</f>
        <v>4220.6000000000004</v>
      </c>
      <c r="E111" s="49">
        <f>E112+E113</f>
        <v>3813</v>
      </c>
      <c r="F111" s="49">
        <f t="shared" ref="F111" si="23">E111/C111*100</f>
        <v>59.896324222431666</v>
      </c>
      <c r="G111" s="50">
        <f t="shared" ref="G111" si="24">E111/D111*100</f>
        <v>90.342605316779597</v>
      </c>
    </row>
    <row r="112" spans="1:7" ht="94.5">
      <c r="A112" s="85" t="s">
        <v>274</v>
      </c>
      <c r="B112" s="27" t="s">
        <v>209</v>
      </c>
      <c r="C112" s="39">
        <v>509.3</v>
      </c>
      <c r="D112" s="39">
        <v>337.6</v>
      </c>
      <c r="E112" s="39">
        <v>305.10000000000002</v>
      </c>
      <c r="F112" s="28">
        <f t="shared" si="20"/>
        <v>59.905752994305914</v>
      </c>
      <c r="G112" s="29">
        <f t="shared" si="21"/>
        <v>90.373222748815166</v>
      </c>
    </row>
    <row r="113" spans="1:7" ht="81.75" customHeight="1">
      <c r="A113" s="53" t="s">
        <v>277</v>
      </c>
      <c r="B113" s="27" t="s">
        <v>208</v>
      </c>
      <c r="C113" s="39">
        <v>5856.7</v>
      </c>
      <c r="D113" s="39">
        <v>3883</v>
      </c>
      <c r="E113" s="39">
        <v>3507.9</v>
      </c>
      <c r="F113" s="28">
        <f t="shared" si="20"/>
        <v>59.895504294227131</v>
      </c>
      <c r="G113" s="29">
        <f t="shared" si="21"/>
        <v>90.339943342776209</v>
      </c>
    </row>
    <row r="114" spans="1:7" ht="51.75" customHeight="1">
      <c r="A114" s="87" t="s">
        <v>265</v>
      </c>
      <c r="B114" s="47" t="s">
        <v>262</v>
      </c>
      <c r="C114" s="48">
        <f>C115</f>
        <v>746.3</v>
      </c>
      <c r="D114" s="48">
        <f t="shared" ref="D114:E114" si="25">D115</f>
        <v>464</v>
      </c>
      <c r="E114" s="48">
        <f t="shared" si="25"/>
        <v>464</v>
      </c>
      <c r="F114" s="49">
        <f t="shared" ref="F114:F131" si="26">E114/C114*100</f>
        <v>62.173388717673859</v>
      </c>
      <c r="G114" s="50">
        <f t="shared" si="21"/>
        <v>100</v>
      </c>
    </row>
    <row r="115" spans="1:7" ht="47.25">
      <c r="A115" s="53" t="s">
        <v>276</v>
      </c>
      <c r="B115" s="27" t="s">
        <v>263</v>
      </c>
      <c r="C115" s="39">
        <v>746.3</v>
      </c>
      <c r="D115" s="39">
        <v>464</v>
      </c>
      <c r="E115" s="39">
        <v>464</v>
      </c>
      <c r="F115" s="28">
        <f t="shared" si="26"/>
        <v>62.173388717673859</v>
      </c>
      <c r="G115" s="29">
        <f t="shared" si="21"/>
        <v>100</v>
      </c>
    </row>
    <row r="116" spans="1:7" ht="62.25" customHeight="1">
      <c r="A116" s="87" t="s">
        <v>266</v>
      </c>
      <c r="B116" s="47" t="s">
        <v>264</v>
      </c>
      <c r="C116" s="48">
        <f>C117</f>
        <v>13</v>
      </c>
      <c r="D116" s="48">
        <f t="shared" ref="D116:E116" si="27">D117</f>
        <v>13</v>
      </c>
      <c r="E116" s="48">
        <f t="shared" si="27"/>
        <v>13</v>
      </c>
      <c r="F116" s="49">
        <f t="shared" si="26"/>
        <v>100</v>
      </c>
      <c r="G116" s="50">
        <f t="shared" si="21"/>
        <v>100</v>
      </c>
    </row>
    <row r="117" spans="1:7" ht="62.25" customHeight="1">
      <c r="A117" s="53" t="s">
        <v>273</v>
      </c>
      <c r="B117" s="27" t="s">
        <v>207</v>
      </c>
      <c r="C117" s="39">
        <v>13</v>
      </c>
      <c r="D117" s="39">
        <v>13</v>
      </c>
      <c r="E117" s="39">
        <v>13</v>
      </c>
      <c r="F117" s="28">
        <f t="shared" si="26"/>
        <v>100</v>
      </c>
      <c r="G117" s="29">
        <f t="shared" si="21"/>
        <v>100</v>
      </c>
    </row>
    <row r="118" spans="1:7" ht="73.5" customHeight="1">
      <c r="A118" s="85" t="s">
        <v>341</v>
      </c>
      <c r="B118" s="27" t="s">
        <v>342</v>
      </c>
      <c r="C118" s="39">
        <f>SUM(C119:C120)</f>
        <v>2708.5</v>
      </c>
      <c r="D118" s="39">
        <f>SUM(D119:D120)</f>
        <v>2708.5</v>
      </c>
      <c r="E118" s="39">
        <f>SUM(E119:E120)</f>
        <v>2529.4</v>
      </c>
      <c r="F118" s="28">
        <f t="shared" ref="F118:F120" si="28">E118/C118*100</f>
        <v>93.387483847147863</v>
      </c>
      <c r="G118" s="29">
        <f t="shared" ref="G118:G120" si="29">E118/D118*100</f>
        <v>93.387483847147863</v>
      </c>
    </row>
    <row r="119" spans="1:7" ht="96" customHeight="1">
      <c r="A119" s="85" t="s">
        <v>343</v>
      </c>
      <c r="B119" s="27" t="s">
        <v>344</v>
      </c>
      <c r="C119" s="39">
        <v>216.7</v>
      </c>
      <c r="D119" s="39">
        <v>216.7</v>
      </c>
      <c r="E119" s="39">
        <v>202.3</v>
      </c>
      <c r="F119" s="28">
        <f t="shared" si="28"/>
        <v>93.354868481772044</v>
      </c>
      <c r="G119" s="29">
        <f t="shared" si="29"/>
        <v>93.354868481772044</v>
      </c>
    </row>
    <row r="120" spans="1:7" ht="78.75">
      <c r="A120" s="85" t="s">
        <v>345</v>
      </c>
      <c r="B120" s="27" t="s">
        <v>346</v>
      </c>
      <c r="C120" s="39">
        <v>2491.8000000000002</v>
      </c>
      <c r="D120" s="39">
        <v>2491.8000000000002</v>
      </c>
      <c r="E120" s="39">
        <v>2327.1</v>
      </c>
      <c r="F120" s="28">
        <f t="shared" si="28"/>
        <v>93.390320250421382</v>
      </c>
      <c r="G120" s="29">
        <f t="shared" si="29"/>
        <v>93.390320250421382</v>
      </c>
    </row>
    <row r="121" spans="1:7" s="103" customFormat="1" ht="63">
      <c r="A121" s="101" t="s">
        <v>267</v>
      </c>
      <c r="B121" s="84" t="s">
        <v>269</v>
      </c>
      <c r="C121" s="49">
        <f t="shared" ref="C121:E121" si="30">C122+C123</f>
        <v>2.4000000000000004</v>
      </c>
      <c r="D121" s="49">
        <f>D122+D123</f>
        <v>2.4000000000000004</v>
      </c>
      <c r="E121" s="49">
        <f t="shared" si="30"/>
        <v>2.4000000000000004</v>
      </c>
      <c r="F121" s="49">
        <f t="shared" si="26"/>
        <v>100</v>
      </c>
      <c r="G121" s="102">
        <f t="shared" si="21"/>
        <v>100</v>
      </c>
    </row>
    <row r="122" spans="1:7" ht="98.25" customHeight="1">
      <c r="A122" s="53" t="s">
        <v>279</v>
      </c>
      <c r="B122" s="27" t="s">
        <v>272</v>
      </c>
      <c r="C122" s="39">
        <v>0.2</v>
      </c>
      <c r="D122" s="39">
        <v>0.2</v>
      </c>
      <c r="E122" s="39">
        <v>0.2</v>
      </c>
      <c r="F122" s="28">
        <f t="shared" ref="F122:F123" si="31">E122/C122*100</f>
        <v>100</v>
      </c>
      <c r="G122" s="29">
        <f t="shared" ref="G122:G123" si="32">E122/D122*100</f>
        <v>100</v>
      </c>
    </row>
    <row r="123" spans="1:7" ht="78.75">
      <c r="A123" s="53" t="s">
        <v>278</v>
      </c>
      <c r="B123" s="27" t="s">
        <v>271</v>
      </c>
      <c r="C123" s="39">
        <v>2.2000000000000002</v>
      </c>
      <c r="D123" s="39">
        <v>2.2000000000000002</v>
      </c>
      <c r="E123" s="39">
        <v>2.2000000000000002</v>
      </c>
      <c r="F123" s="28">
        <f t="shared" si="31"/>
        <v>100</v>
      </c>
      <c r="G123" s="29">
        <f t="shared" si="32"/>
        <v>100</v>
      </c>
    </row>
    <row r="124" spans="1:7" ht="49.5" customHeight="1">
      <c r="A124" s="87" t="s">
        <v>268</v>
      </c>
      <c r="B124" s="47" t="s">
        <v>281</v>
      </c>
      <c r="C124" s="48">
        <f>C125</f>
        <v>7220.2</v>
      </c>
      <c r="D124" s="48">
        <f>D125</f>
        <v>3867.7</v>
      </c>
      <c r="E124" s="48">
        <f t="shared" ref="E124" si="33">E125</f>
        <v>3707.3</v>
      </c>
      <c r="F124" s="49">
        <f t="shared" si="26"/>
        <v>51.346223096313125</v>
      </c>
      <c r="G124" s="50">
        <f t="shared" si="21"/>
        <v>95.852832432711949</v>
      </c>
    </row>
    <row r="125" spans="1:7" ht="49.5" customHeight="1" thickBot="1">
      <c r="A125" s="89" t="s">
        <v>270</v>
      </c>
      <c r="B125" s="90" t="s">
        <v>280</v>
      </c>
      <c r="C125" s="91">
        <v>7220.2</v>
      </c>
      <c r="D125" s="91">
        <v>3867.7</v>
      </c>
      <c r="E125" s="91">
        <v>3707.3</v>
      </c>
      <c r="F125" s="92">
        <f t="shared" si="26"/>
        <v>51.346223096313125</v>
      </c>
      <c r="G125" s="91">
        <f t="shared" si="21"/>
        <v>95.852832432711949</v>
      </c>
    </row>
    <row r="126" spans="1:7" ht="16.5" thickBot="1">
      <c r="A126" s="98" t="s">
        <v>321</v>
      </c>
      <c r="B126" s="99" t="s">
        <v>322</v>
      </c>
      <c r="C126" s="100">
        <f>C127+C128</f>
        <v>8686.6</v>
      </c>
      <c r="D126" s="100">
        <f>D127+D128</f>
        <v>6795.2</v>
      </c>
      <c r="E126" s="100">
        <f>E127+E128</f>
        <v>6795.2</v>
      </c>
      <c r="F126" s="92">
        <f t="shared" si="26"/>
        <v>78.226233509082959</v>
      </c>
      <c r="G126" s="91">
        <f t="shared" si="21"/>
        <v>100</v>
      </c>
    </row>
    <row r="127" spans="1:7" ht="16.5" thickBot="1">
      <c r="A127" s="95" t="s">
        <v>321</v>
      </c>
      <c r="B127" s="96" t="s">
        <v>362</v>
      </c>
      <c r="C127" s="97">
        <v>5546.5</v>
      </c>
      <c r="D127" s="97">
        <v>3655.1</v>
      </c>
      <c r="E127" s="97">
        <v>3655.1</v>
      </c>
      <c r="F127" s="92">
        <f t="shared" si="26"/>
        <v>65.899215721626248</v>
      </c>
      <c r="G127" s="91">
        <f t="shared" si="21"/>
        <v>100</v>
      </c>
    </row>
    <row r="128" spans="1:7" ht="32.25" thickBot="1">
      <c r="A128" s="95" t="s">
        <v>369</v>
      </c>
      <c r="B128" s="96" t="s">
        <v>363</v>
      </c>
      <c r="C128" s="97">
        <v>3140.1</v>
      </c>
      <c r="D128" s="97">
        <v>3140.1</v>
      </c>
      <c r="E128" s="97">
        <v>3140.1</v>
      </c>
      <c r="F128" s="92">
        <f t="shared" si="26"/>
        <v>100</v>
      </c>
      <c r="G128" s="91">
        <f t="shared" si="21"/>
        <v>100</v>
      </c>
    </row>
    <row r="129" spans="1:7" ht="51.75" customHeight="1" thickBot="1">
      <c r="A129" s="107" t="s">
        <v>364</v>
      </c>
      <c r="B129" s="96" t="s">
        <v>366</v>
      </c>
      <c r="C129" s="97">
        <v>4396.5</v>
      </c>
      <c r="D129" s="97">
        <v>4396.5</v>
      </c>
      <c r="E129" s="97">
        <v>4396.5</v>
      </c>
      <c r="F129" s="106">
        <f t="shared" si="26"/>
        <v>100</v>
      </c>
      <c r="G129" s="97">
        <f t="shared" si="21"/>
        <v>100</v>
      </c>
    </row>
    <row r="130" spans="1:7" ht="37.5" customHeight="1" thickBot="1">
      <c r="A130" s="107" t="s">
        <v>365</v>
      </c>
      <c r="B130" s="96" t="s">
        <v>367</v>
      </c>
      <c r="C130" s="97">
        <v>-4396.5</v>
      </c>
      <c r="D130" s="97">
        <v>-4396.5</v>
      </c>
      <c r="E130" s="97">
        <v>-4396.5</v>
      </c>
      <c r="F130" s="106">
        <f t="shared" si="26"/>
        <v>100</v>
      </c>
      <c r="G130" s="97">
        <f t="shared" si="21"/>
        <v>100</v>
      </c>
    </row>
    <row r="131" spans="1:7" s="57" customFormat="1" ht="16.5" thickBot="1">
      <c r="A131" s="88" t="s">
        <v>67</v>
      </c>
      <c r="B131" s="54" t="s">
        <v>68</v>
      </c>
      <c r="C131" s="55">
        <f>C35+C6</f>
        <v>322695.29999999993</v>
      </c>
      <c r="D131" s="55">
        <f>D35+D6</f>
        <v>219529.19999999998</v>
      </c>
      <c r="E131" s="55">
        <f>E35+E6</f>
        <v>213599.39999999997</v>
      </c>
      <c r="F131" s="55">
        <f t="shared" si="26"/>
        <v>66.192287275333726</v>
      </c>
      <c r="G131" s="56">
        <f t="shared" ref="G131" si="34">E131/D131*100</f>
        <v>97.298855915295093</v>
      </c>
    </row>
    <row r="132" spans="1:7" ht="15.75" customHeight="1">
      <c r="A132" s="112" t="s">
        <v>69</v>
      </c>
      <c r="B132" s="112"/>
      <c r="C132" s="112"/>
      <c r="D132" s="112"/>
      <c r="E132" s="112"/>
      <c r="F132" s="112"/>
      <c r="G132" s="112"/>
    </row>
    <row r="133" spans="1:7" ht="15.75">
      <c r="A133" s="59" t="s">
        <v>70</v>
      </c>
      <c r="B133" s="60" t="s">
        <v>71</v>
      </c>
      <c r="C133" s="61">
        <f>SUM(C135:C140)</f>
        <v>46964.899999999994</v>
      </c>
      <c r="D133" s="61">
        <f>SUM(D135:D140)</f>
        <v>28137.899999999998</v>
      </c>
      <c r="E133" s="61">
        <f>SUM(E135:E140)</f>
        <v>27572.399999999998</v>
      </c>
      <c r="F133" s="61">
        <f t="shared" ref="F133:F142" si="35">E133/C133*100</f>
        <v>58.708524877089062</v>
      </c>
      <c r="G133" s="61">
        <f>E133/D133*100</f>
        <v>97.990255136310807</v>
      </c>
    </row>
    <row r="134" spans="1:7" ht="15.75">
      <c r="A134" s="59"/>
      <c r="B134" s="60"/>
      <c r="C134" s="61"/>
      <c r="D134" s="61"/>
      <c r="E134" s="61"/>
      <c r="F134" s="61"/>
      <c r="G134" s="61"/>
    </row>
    <row r="135" spans="1:7" ht="63">
      <c r="A135" s="62" t="s">
        <v>72</v>
      </c>
      <c r="B135" s="63" t="s">
        <v>73</v>
      </c>
      <c r="C135" s="64">
        <v>29279.200000000001</v>
      </c>
      <c r="D135" s="64">
        <v>17612.599999999999</v>
      </c>
      <c r="E135" s="64">
        <v>17592.2</v>
      </c>
      <c r="F135" s="64">
        <f t="shared" si="35"/>
        <v>60.084291920544274</v>
      </c>
      <c r="G135" s="64">
        <f>E135/D135*100</f>
        <v>99.884173830098916</v>
      </c>
    </row>
    <row r="136" spans="1:7" ht="15.75">
      <c r="A136" s="62" t="s">
        <v>183</v>
      </c>
      <c r="B136" s="63" t="s">
        <v>182</v>
      </c>
      <c r="C136" s="64">
        <v>13</v>
      </c>
      <c r="D136" s="64">
        <v>13</v>
      </c>
      <c r="E136" s="64">
        <v>13</v>
      </c>
      <c r="F136" s="64">
        <f t="shared" si="35"/>
        <v>100</v>
      </c>
      <c r="G136" s="64">
        <f>E136/D136*100</f>
        <v>100</v>
      </c>
    </row>
    <row r="137" spans="1:7" ht="47.25">
      <c r="A137" s="62" t="s">
        <v>74</v>
      </c>
      <c r="B137" s="63" t="s">
        <v>75</v>
      </c>
      <c r="C137" s="64">
        <v>10466.5</v>
      </c>
      <c r="D137" s="64">
        <v>6749.5</v>
      </c>
      <c r="E137" s="64">
        <v>6749.5</v>
      </c>
      <c r="F137" s="64">
        <f t="shared" si="35"/>
        <v>64.486695648019875</v>
      </c>
      <c r="G137" s="64">
        <f>E137/D137*100</f>
        <v>100</v>
      </c>
    </row>
    <row r="138" spans="1:7" ht="15.75">
      <c r="A138" s="62" t="s">
        <v>76</v>
      </c>
      <c r="B138" s="63" t="s">
        <v>77</v>
      </c>
      <c r="C138" s="64">
        <v>920.1</v>
      </c>
      <c r="D138" s="64">
        <v>920.1</v>
      </c>
      <c r="E138" s="64">
        <v>920.1</v>
      </c>
      <c r="F138" s="64">
        <f t="shared" si="35"/>
        <v>100</v>
      </c>
      <c r="G138" s="64">
        <f>E138/D138*100</f>
        <v>100</v>
      </c>
    </row>
    <row r="139" spans="1:7" ht="15.75">
      <c r="A139" s="62" t="s">
        <v>78</v>
      </c>
      <c r="B139" s="63" t="s">
        <v>79</v>
      </c>
      <c r="C139" s="64">
        <v>170</v>
      </c>
      <c r="D139" s="64">
        <v>0</v>
      </c>
      <c r="E139" s="64">
        <v>0</v>
      </c>
      <c r="F139" s="64">
        <f t="shared" si="35"/>
        <v>0</v>
      </c>
      <c r="G139" s="64" t="e">
        <f>E139/D139*100</f>
        <v>#DIV/0!</v>
      </c>
    </row>
    <row r="140" spans="1:7" ht="15.75">
      <c r="A140" s="62" t="s">
        <v>80</v>
      </c>
      <c r="B140" s="63" t="s">
        <v>81</v>
      </c>
      <c r="C140" s="64">
        <v>6116.1</v>
      </c>
      <c r="D140" s="64">
        <v>2842.7</v>
      </c>
      <c r="E140" s="64">
        <v>2297.6</v>
      </c>
      <c r="F140" s="64">
        <f t="shared" si="35"/>
        <v>37.566423047366783</v>
      </c>
      <c r="G140" s="64">
        <f t="shared" ref="G140:G170" si="36">E140/D140*100</f>
        <v>80.824568192211629</v>
      </c>
    </row>
    <row r="141" spans="1:7" ht="15.75">
      <c r="A141" s="58" t="s">
        <v>82</v>
      </c>
      <c r="B141" s="60" t="s">
        <v>83</v>
      </c>
      <c r="C141" s="61">
        <f>SUM(C142:C142)</f>
        <v>746.3</v>
      </c>
      <c r="D141" s="61">
        <f>SUM(D142:D142)</f>
        <v>464</v>
      </c>
      <c r="E141" s="61">
        <f>SUM(E142:E142)</f>
        <v>464</v>
      </c>
      <c r="F141" s="61">
        <f t="shared" si="35"/>
        <v>62.173388717673859</v>
      </c>
      <c r="G141" s="61">
        <f t="shared" si="36"/>
        <v>100</v>
      </c>
    </row>
    <row r="142" spans="1:7" ht="15.75">
      <c r="A142" s="62" t="s">
        <v>84</v>
      </c>
      <c r="B142" s="63" t="s">
        <v>85</v>
      </c>
      <c r="C142" s="64">
        <v>746.3</v>
      </c>
      <c r="D142" s="64">
        <v>464</v>
      </c>
      <c r="E142" s="64">
        <v>464</v>
      </c>
      <c r="F142" s="64">
        <f t="shared" si="35"/>
        <v>62.173388717673859</v>
      </c>
      <c r="G142" s="64">
        <f t="shared" si="36"/>
        <v>100</v>
      </c>
    </row>
    <row r="143" spans="1:7" ht="31.5">
      <c r="A143" s="62" t="s">
        <v>86</v>
      </c>
      <c r="B143" s="60" t="s">
        <v>87</v>
      </c>
      <c r="C143" s="61">
        <f>SUM(C144:C144)</f>
        <v>1392.6</v>
      </c>
      <c r="D143" s="61">
        <f>SUM(D144:D144)</f>
        <v>911.6</v>
      </c>
      <c r="E143" s="61">
        <f>SUM(E144:E144)</f>
        <v>911.6</v>
      </c>
      <c r="F143" s="61">
        <f>E143/C143*100</f>
        <v>65.460290104839871</v>
      </c>
      <c r="G143" s="61">
        <f>E143/D143*100</f>
        <v>100</v>
      </c>
    </row>
    <row r="144" spans="1:7" ht="47.25">
      <c r="A144" s="62" t="s">
        <v>331</v>
      </c>
      <c r="B144" s="63" t="s">
        <v>330</v>
      </c>
      <c r="C144" s="64">
        <v>1392.6</v>
      </c>
      <c r="D144" s="64">
        <v>911.6</v>
      </c>
      <c r="E144" s="64">
        <v>911.6</v>
      </c>
      <c r="F144" s="61">
        <f>E144/C144*100</f>
        <v>65.460290104839871</v>
      </c>
      <c r="G144" s="61">
        <f>E144/D144*100</f>
        <v>100</v>
      </c>
    </row>
    <row r="145" spans="1:7" ht="15.75">
      <c r="A145" s="58" t="s">
        <v>88</v>
      </c>
      <c r="B145" s="60" t="s">
        <v>89</v>
      </c>
      <c r="C145" s="61">
        <f>SUM(C146:C148)</f>
        <v>25277</v>
      </c>
      <c r="D145" s="61">
        <f>SUM(D146:D148)</f>
        <v>23012.300000000003</v>
      </c>
      <c r="E145" s="61">
        <f>SUM(E146:E148)</f>
        <v>22992.7</v>
      </c>
      <c r="F145" s="61">
        <f>E145/C145*100</f>
        <v>90.962930727538875</v>
      </c>
      <c r="G145" s="61">
        <f t="shared" si="36"/>
        <v>99.914828157115963</v>
      </c>
    </row>
    <row r="146" spans="1:7" ht="15.75">
      <c r="A146" s="62" t="s">
        <v>90</v>
      </c>
      <c r="B146" s="63" t="s">
        <v>91</v>
      </c>
      <c r="C146" s="64">
        <v>49.4</v>
      </c>
      <c r="D146" s="64">
        <v>23.9</v>
      </c>
      <c r="E146" s="64">
        <v>4.5</v>
      </c>
      <c r="F146" s="61">
        <f>E146/C146*100</f>
        <v>9.1093117408906874</v>
      </c>
      <c r="G146" s="61">
        <f>E146/D146*100</f>
        <v>18.82845188284519</v>
      </c>
    </row>
    <row r="147" spans="1:7" ht="15.75">
      <c r="A147" s="62" t="s">
        <v>92</v>
      </c>
      <c r="B147" s="63" t="s">
        <v>93</v>
      </c>
      <c r="C147" s="64">
        <v>22809.5</v>
      </c>
      <c r="D147" s="64">
        <v>21961.4</v>
      </c>
      <c r="E147" s="64">
        <v>21961.4</v>
      </c>
      <c r="F147" s="64">
        <f t="shared" ref="F147:F173" si="37">E147/C147*100</f>
        <v>96.281812402726942</v>
      </c>
      <c r="G147" s="64">
        <f t="shared" si="36"/>
        <v>100</v>
      </c>
    </row>
    <row r="148" spans="1:7" ht="15.75">
      <c r="A148" s="62" t="s">
        <v>94</v>
      </c>
      <c r="B148" s="63" t="s">
        <v>95</v>
      </c>
      <c r="C148" s="64">
        <v>2418.1</v>
      </c>
      <c r="D148" s="64">
        <v>1027</v>
      </c>
      <c r="E148" s="64">
        <v>1026.8</v>
      </c>
      <c r="F148" s="64">
        <f t="shared" si="37"/>
        <v>42.463090856457548</v>
      </c>
      <c r="G148" s="64">
        <f t="shared" si="36"/>
        <v>99.980525803310599</v>
      </c>
    </row>
    <row r="149" spans="1:7" ht="15.75">
      <c r="A149" s="58" t="s">
        <v>96</v>
      </c>
      <c r="B149" s="60" t="s">
        <v>97</v>
      </c>
      <c r="C149" s="61">
        <f>SUM(C150:C151)</f>
        <v>200</v>
      </c>
      <c r="D149" s="61">
        <f>SUM(D150:D151)</f>
        <v>63.3</v>
      </c>
      <c r="E149" s="61">
        <f>E150+E151</f>
        <v>63.3</v>
      </c>
      <c r="F149" s="61">
        <f>E149/C149*100</f>
        <v>31.65</v>
      </c>
      <c r="G149" s="61">
        <f>E149/D149*100</f>
        <v>100</v>
      </c>
    </row>
    <row r="150" spans="1:7" ht="15.75">
      <c r="A150" s="62" t="s">
        <v>96</v>
      </c>
      <c r="B150" s="63" t="s">
        <v>329</v>
      </c>
      <c r="C150" s="64">
        <v>200</v>
      </c>
      <c r="D150" s="64">
        <v>63.3</v>
      </c>
      <c r="E150" s="64">
        <v>63.3</v>
      </c>
      <c r="F150" s="64"/>
      <c r="G150" s="64"/>
    </row>
    <row r="151" spans="1:7" ht="15.75">
      <c r="A151" s="62" t="s">
        <v>333</v>
      </c>
      <c r="B151" s="63" t="s">
        <v>332</v>
      </c>
      <c r="C151" s="64">
        <v>0</v>
      </c>
      <c r="D151" s="64">
        <v>0</v>
      </c>
      <c r="E151" s="64">
        <v>0</v>
      </c>
      <c r="F151" s="64"/>
      <c r="G151" s="64"/>
    </row>
    <row r="152" spans="1:7" ht="15.75">
      <c r="A152" s="58" t="s">
        <v>98</v>
      </c>
      <c r="B152" s="60" t="s">
        <v>99</v>
      </c>
      <c r="C152" s="61">
        <f>SUM(C153:C157)</f>
        <v>147691.1</v>
      </c>
      <c r="D152" s="61">
        <f>SUM(D153:D157)</f>
        <v>95779.900000000009</v>
      </c>
      <c r="E152" s="61">
        <f>SUM(E153:E157)</f>
        <v>95779.900000000009</v>
      </c>
      <c r="F152" s="61">
        <f t="shared" si="37"/>
        <v>64.851504254487907</v>
      </c>
      <c r="G152" s="61">
        <f t="shared" si="36"/>
        <v>100</v>
      </c>
    </row>
    <row r="153" spans="1:7" ht="15.75">
      <c r="A153" s="62" t="s">
        <v>100</v>
      </c>
      <c r="B153" s="63" t="s">
        <v>101</v>
      </c>
      <c r="C153" s="64">
        <v>14293.9</v>
      </c>
      <c r="D153" s="64">
        <v>8904.7999999999993</v>
      </c>
      <c r="E153" s="64">
        <v>8904.7999999999993</v>
      </c>
      <c r="F153" s="64">
        <f t="shared" si="37"/>
        <v>62.297903301408283</v>
      </c>
      <c r="G153" s="64">
        <f t="shared" si="36"/>
        <v>100</v>
      </c>
    </row>
    <row r="154" spans="1:7" ht="15.75">
      <c r="A154" s="62" t="s">
        <v>102</v>
      </c>
      <c r="B154" s="63" t="s">
        <v>103</v>
      </c>
      <c r="C154" s="64">
        <v>107316.8</v>
      </c>
      <c r="D154" s="64">
        <v>69661.7</v>
      </c>
      <c r="E154" s="64">
        <v>69661.7</v>
      </c>
      <c r="F154" s="64">
        <f t="shared" si="37"/>
        <v>64.912203867428019</v>
      </c>
      <c r="G154" s="64">
        <f t="shared" si="36"/>
        <v>100</v>
      </c>
    </row>
    <row r="155" spans="1:7" ht="15.75">
      <c r="A155" s="62" t="s">
        <v>104</v>
      </c>
      <c r="B155" s="63" t="s">
        <v>105</v>
      </c>
      <c r="C155" s="64">
        <v>13325.9</v>
      </c>
      <c r="D155" s="64">
        <v>8014.5</v>
      </c>
      <c r="E155" s="64">
        <v>8014.5</v>
      </c>
      <c r="F155" s="64">
        <f>E155/C155*100</f>
        <v>60.1422793207213</v>
      </c>
      <c r="G155" s="64">
        <f>E155/D155*100</f>
        <v>100</v>
      </c>
    </row>
    <row r="156" spans="1:7" ht="15.75">
      <c r="A156" s="62" t="s">
        <v>106</v>
      </c>
      <c r="B156" s="63" t="s">
        <v>107</v>
      </c>
      <c r="C156" s="64">
        <v>1700.8</v>
      </c>
      <c r="D156" s="64">
        <v>1589.3</v>
      </c>
      <c r="E156" s="64">
        <v>1589.3</v>
      </c>
      <c r="F156" s="64">
        <f t="shared" si="37"/>
        <v>93.444261523988715</v>
      </c>
      <c r="G156" s="64">
        <f t="shared" si="36"/>
        <v>100</v>
      </c>
    </row>
    <row r="157" spans="1:7" ht="15.75">
      <c r="A157" s="62" t="s">
        <v>108</v>
      </c>
      <c r="B157" s="63" t="s">
        <v>109</v>
      </c>
      <c r="C157" s="64">
        <v>11053.7</v>
      </c>
      <c r="D157" s="64">
        <v>7609.6</v>
      </c>
      <c r="E157" s="64">
        <v>7609.6</v>
      </c>
      <c r="F157" s="64">
        <f t="shared" si="37"/>
        <v>68.842107167735691</v>
      </c>
      <c r="G157" s="64">
        <f t="shared" si="36"/>
        <v>100</v>
      </c>
    </row>
    <row r="158" spans="1:7" ht="15.75">
      <c r="A158" s="58" t="s">
        <v>110</v>
      </c>
      <c r="B158" s="60" t="s">
        <v>111</v>
      </c>
      <c r="C158" s="61">
        <f>SUM(C159:C159)</f>
        <v>13619.5</v>
      </c>
      <c r="D158" s="61">
        <f>SUM(D159:D159)</f>
        <v>6429.1</v>
      </c>
      <c r="E158" s="61">
        <f>SUM(E159:E159)</f>
        <v>6427.1</v>
      </c>
      <c r="F158" s="61">
        <f t="shared" si="37"/>
        <v>47.190425492859504</v>
      </c>
      <c r="G158" s="61">
        <f t="shared" si="36"/>
        <v>99.968891446703267</v>
      </c>
    </row>
    <row r="159" spans="1:7" ht="15.75">
      <c r="A159" s="62" t="s">
        <v>112</v>
      </c>
      <c r="B159" s="63" t="s">
        <v>113</v>
      </c>
      <c r="C159" s="64">
        <v>13619.5</v>
      </c>
      <c r="D159" s="64">
        <v>6429.1</v>
      </c>
      <c r="E159" s="64">
        <v>6427.1</v>
      </c>
      <c r="F159" s="64">
        <f t="shared" si="37"/>
        <v>47.190425492859504</v>
      </c>
      <c r="G159" s="64">
        <f t="shared" si="36"/>
        <v>99.968891446703267</v>
      </c>
    </row>
    <row r="160" spans="1:7" ht="15.75">
      <c r="A160" s="58" t="s">
        <v>114</v>
      </c>
      <c r="B160" s="60" t="s">
        <v>115</v>
      </c>
      <c r="C160" s="61">
        <f>SUM(C161:C165)</f>
        <v>90371.099999999991</v>
      </c>
      <c r="D160" s="61">
        <f>SUM(D161:D165)</f>
        <v>60110.1</v>
      </c>
      <c r="E160" s="61">
        <f>SUM(E161:E165)</f>
        <v>57526.6</v>
      </c>
      <c r="F160" s="61">
        <f t="shared" si="37"/>
        <v>63.655969662867896</v>
      </c>
      <c r="G160" s="61">
        <f t="shared" si="36"/>
        <v>95.702053398680093</v>
      </c>
    </row>
    <row r="161" spans="1:7" ht="15.75">
      <c r="A161" s="62" t="s">
        <v>116</v>
      </c>
      <c r="B161" s="63" t="s">
        <v>117</v>
      </c>
      <c r="C161" s="64">
        <v>1770.3</v>
      </c>
      <c r="D161" s="64">
        <v>1115.8</v>
      </c>
      <c r="E161" s="64">
        <v>1115.8</v>
      </c>
      <c r="F161" s="64">
        <f t="shared" si="37"/>
        <v>63.02886516409648</v>
      </c>
      <c r="G161" s="64">
        <f t="shared" si="36"/>
        <v>100</v>
      </c>
    </row>
    <row r="162" spans="1:7" ht="15.75">
      <c r="A162" s="62" t="s">
        <v>118</v>
      </c>
      <c r="B162" s="63" t="s">
        <v>119</v>
      </c>
      <c r="C162" s="64">
        <v>12503.9</v>
      </c>
      <c r="D162" s="64">
        <v>9423.5</v>
      </c>
      <c r="E162" s="64">
        <v>9423.5</v>
      </c>
      <c r="F162" s="64">
        <f t="shared" si="37"/>
        <v>75.364486280280545</v>
      </c>
      <c r="G162" s="64">
        <f t="shared" si="36"/>
        <v>100</v>
      </c>
    </row>
    <row r="163" spans="1:7" ht="15.75">
      <c r="A163" s="62" t="s">
        <v>120</v>
      </c>
      <c r="B163" s="63" t="s">
        <v>121</v>
      </c>
      <c r="C163" s="64">
        <v>17223.400000000001</v>
      </c>
      <c r="D163" s="64">
        <v>10516.7</v>
      </c>
      <c r="E163" s="64">
        <v>10504.7</v>
      </c>
      <c r="F163" s="64">
        <f t="shared" si="37"/>
        <v>60.990861270132491</v>
      </c>
      <c r="G163" s="64">
        <f t="shared" si="36"/>
        <v>99.885895765782038</v>
      </c>
    </row>
    <row r="164" spans="1:7" ht="15.75">
      <c r="A164" s="62" t="s">
        <v>122</v>
      </c>
      <c r="B164" s="63" t="s">
        <v>123</v>
      </c>
      <c r="C164" s="64">
        <v>51286.8</v>
      </c>
      <c r="D164" s="64">
        <v>33164.1</v>
      </c>
      <c r="E164" s="64">
        <v>30614.6</v>
      </c>
      <c r="F164" s="64">
        <f t="shared" si="37"/>
        <v>59.692942433530646</v>
      </c>
      <c r="G164" s="64">
        <f t="shared" si="36"/>
        <v>92.312470412283162</v>
      </c>
    </row>
    <row r="165" spans="1:7" ht="15.75">
      <c r="A165" s="62" t="s">
        <v>124</v>
      </c>
      <c r="B165" s="63" t="s">
        <v>125</v>
      </c>
      <c r="C165" s="64">
        <v>7586.7</v>
      </c>
      <c r="D165" s="64">
        <v>5890</v>
      </c>
      <c r="E165" s="64">
        <v>5868</v>
      </c>
      <c r="F165" s="64">
        <f t="shared" si="37"/>
        <v>77.345881608604543</v>
      </c>
      <c r="G165" s="64">
        <f t="shared" si="36"/>
        <v>99.626485568760614</v>
      </c>
    </row>
    <row r="166" spans="1:7" ht="15.75">
      <c r="A166" s="58" t="s">
        <v>126</v>
      </c>
      <c r="B166" s="60" t="s">
        <v>127</v>
      </c>
      <c r="C166" s="61">
        <f>SUM(C167:C167)</f>
        <v>278</v>
      </c>
      <c r="D166" s="61">
        <f>SUM(D167:D167)</f>
        <v>172.2</v>
      </c>
      <c r="E166" s="61">
        <f>SUM(E167:E167)</f>
        <v>172.2</v>
      </c>
      <c r="F166" s="61">
        <f t="shared" si="37"/>
        <v>61.942446043165468</v>
      </c>
      <c r="G166" s="61">
        <f t="shared" si="36"/>
        <v>100</v>
      </c>
    </row>
    <row r="167" spans="1:7" ht="31.5">
      <c r="A167" s="62" t="s">
        <v>181</v>
      </c>
      <c r="B167" s="63" t="s">
        <v>180</v>
      </c>
      <c r="C167" s="64">
        <v>278</v>
      </c>
      <c r="D167" s="64">
        <v>172.2</v>
      </c>
      <c r="E167" s="64">
        <v>172.2</v>
      </c>
      <c r="F167" s="64">
        <f t="shared" si="37"/>
        <v>61.942446043165468</v>
      </c>
      <c r="G167" s="64">
        <f t="shared" si="36"/>
        <v>100</v>
      </c>
    </row>
    <row r="168" spans="1:7" ht="31.5">
      <c r="A168" s="58" t="s">
        <v>128</v>
      </c>
      <c r="B168" s="60" t="s">
        <v>129</v>
      </c>
      <c r="C168" s="61">
        <f>SUM(C169)</f>
        <v>0</v>
      </c>
      <c r="D168" s="61">
        <f>SUM(D169)</f>
        <v>0</v>
      </c>
      <c r="E168" s="61">
        <f>SUM(E169)</f>
        <v>0</v>
      </c>
      <c r="F168" s="64" t="e">
        <f>E168/C168*100</f>
        <v>#DIV/0!</v>
      </c>
      <c r="G168" s="64">
        <v>100</v>
      </c>
    </row>
    <row r="169" spans="1:7" ht="31.5">
      <c r="A169" s="62" t="s">
        <v>130</v>
      </c>
      <c r="B169" s="63" t="s">
        <v>131</v>
      </c>
      <c r="C169" s="64">
        <v>0</v>
      </c>
      <c r="D169" s="64">
        <v>0</v>
      </c>
      <c r="E169" s="64">
        <v>0</v>
      </c>
      <c r="F169" s="64" t="e">
        <f>E169/C169*100</f>
        <v>#DIV/0!</v>
      </c>
      <c r="G169" s="64">
        <v>100</v>
      </c>
    </row>
    <row r="170" spans="1:7" ht="47.25">
      <c r="A170" s="58" t="s">
        <v>132</v>
      </c>
      <c r="B170" s="60" t="s">
        <v>133</v>
      </c>
      <c r="C170" s="61">
        <f>SUM(C171:C172)</f>
        <v>6487</v>
      </c>
      <c r="D170" s="61">
        <f>SUM(D171:D172)</f>
        <v>4401</v>
      </c>
      <c r="E170" s="61">
        <f>SUM(E171:E172)</f>
        <v>4401</v>
      </c>
      <c r="F170" s="61">
        <f t="shared" si="37"/>
        <v>67.843379065823967</v>
      </c>
      <c r="G170" s="61">
        <f t="shared" si="36"/>
        <v>100</v>
      </c>
    </row>
    <row r="171" spans="1:7" ht="47.25">
      <c r="A171" s="62" t="s">
        <v>134</v>
      </c>
      <c r="B171" s="63" t="s">
        <v>135</v>
      </c>
      <c r="C171" s="64">
        <v>5011.7</v>
      </c>
      <c r="D171" s="64">
        <v>3340.8</v>
      </c>
      <c r="E171" s="64">
        <v>3340.8</v>
      </c>
      <c r="F171" s="64">
        <f t="shared" si="37"/>
        <v>66.660015563581226</v>
      </c>
      <c r="G171" s="64">
        <f>E171/D171*100</f>
        <v>100</v>
      </c>
    </row>
    <row r="172" spans="1:7" ht="15.75">
      <c r="A172" s="65" t="s">
        <v>234</v>
      </c>
      <c r="B172" s="63" t="s">
        <v>136</v>
      </c>
      <c r="C172" s="64">
        <v>1475.3</v>
      </c>
      <c r="D172" s="64">
        <v>1060.2</v>
      </c>
      <c r="E172" s="64">
        <v>1060.2</v>
      </c>
      <c r="F172" s="64">
        <f>E172/C172*100</f>
        <v>71.863349827153797</v>
      </c>
      <c r="G172" s="64">
        <f>E172/D172*100</f>
        <v>100</v>
      </c>
    </row>
    <row r="173" spans="1:7" ht="15.75">
      <c r="A173" s="58" t="s">
        <v>137</v>
      </c>
      <c r="B173" s="60" t="s">
        <v>138</v>
      </c>
      <c r="C173" s="61">
        <f>SUM(C133,C141,C143,C145,C149,C152,C158,C160,C166,C168,C170)</f>
        <v>333027.5</v>
      </c>
      <c r="D173" s="61">
        <f>SUM(D133,D141,D143,D145,D149,D152,D158,D160,D166,D168,D170)</f>
        <v>219481.40000000002</v>
      </c>
      <c r="E173" s="61">
        <f>SUM(E133,E141,E143,E145,E149,E152,E158,E160,E166,E168,E170)</f>
        <v>216310.80000000005</v>
      </c>
      <c r="F173" s="61">
        <f t="shared" si="37"/>
        <v>64.95283422540183</v>
      </c>
      <c r="G173" s="61">
        <f>E173/D173*100</f>
        <v>98.555412896035847</v>
      </c>
    </row>
    <row r="174" spans="1:7" ht="15.75">
      <c r="A174" s="113"/>
      <c r="B174" s="113"/>
      <c r="C174" s="113"/>
      <c r="D174" s="113"/>
      <c r="E174" s="113"/>
      <c r="F174" s="113"/>
      <c r="G174" s="113"/>
    </row>
    <row r="175" spans="1:7" ht="31.5">
      <c r="A175" s="58" t="s">
        <v>139</v>
      </c>
      <c r="B175" s="59"/>
      <c r="C175" s="61">
        <f>C131-C173</f>
        <v>-10332.20000000007</v>
      </c>
      <c r="D175" s="61">
        <f>D131-D173</f>
        <v>47.799999999959255</v>
      </c>
      <c r="E175" s="61">
        <f>E131-E173</f>
        <v>-2711.4000000000815</v>
      </c>
      <c r="F175" s="64"/>
      <c r="G175" s="64"/>
    </row>
    <row r="176" spans="1:7" ht="31.5">
      <c r="A176" s="58" t="s">
        <v>140</v>
      </c>
      <c r="B176" s="59" t="s">
        <v>141</v>
      </c>
      <c r="C176" s="61">
        <f>C177+C187+C190</f>
        <v>10332.200000000012</v>
      </c>
      <c r="D176" s="61">
        <f>D177+D187+D190</f>
        <v>-47.800000000017462</v>
      </c>
      <c r="E176" s="61">
        <f>E177+E187+E190</f>
        <v>2711.3999999999942</v>
      </c>
      <c r="F176" s="64"/>
      <c r="G176" s="64"/>
    </row>
    <row r="177" spans="1:14" ht="31.5">
      <c r="A177" s="58" t="s">
        <v>142</v>
      </c>
      <c r="B177" s="59" t="s">
        <v>143</v>
      </c>
      <c r="C177" s="61">
        <f>C182</f>
        <v>0</v>
      </c>
      <c r="D177" s="61">
        <f>D182</f>
        <v>0</v>
      </c>
      <c r="E177" s="61">
        <f>E182</f>
        <v>0</v>
      </c>
      <c r="F177" s="64"/>
      <c r="G177" s="64"/>
    </row>
    <row r="178" spans="1:14" ht="31.5">
      <c r="A178" s="62" t="s">
        <v>144</v>
      </c>
      <c r="B178" s="66" t="s">
        <v>145</v>
      </c>
      <c r="C178" s="64"/>
      <c r="D178" s="64"/>
      <c r="E178" s="64">
        <f>E179</f>
        <v>0</v>
      </c>
      <c r="F178" s="64"/>
      <c r="G178" s="64"/>
    </row>
    <row r="179" spans="1:14" ht="47.25">
      <c r="A179" s="62" t="s">
        <v>146</v>
      </c>
      <c r="B179" s="66" t="s">
        <v>147</v>
      </c>
      <c r="C179" s="64"/>
      <c r="D179" s="64"/>
      <c r="E179" s="64">
        <v>0</v>
      </c>
      <c r="F179" s="64"/>
      <c r="G179" s="64"/>
    </row>
    <row r="180" spans="1:14" ht="31.5">
      <c r="A180" s="62" t="s">
        <v>148</v>
      </c>
      <c r="B180" s="66" t="s">
        <v>149</v>
      </c>
      <c r="C180" s="64"/>
      <c r="D180" s="64"/>
      <c r="E180" s="64">
        <f>E181</f>
        <v>0</v>
      </c>
      <c r="F180" s="64"/>
      <c r="G180" s="64"/>
      <c r="N180" s="5" t="s">
        <v>349</v>
      </c>
    </row>
    <row r="181" spans="1:14" ht="47.25">
      <c r="A181" s="62" t="s">
        <v>150</v>
      </c>
      <c r="B181" s="66" t="s">
        <v>151</v>
      </c>
      <c r="C181" s="64"/>
      <c r="D181" s="64"/>
      <c r="E181" s="64">
        <v>0</v>
      </c>
      <c r="F181" s="64"/>
      <c r="G181" s="64"/>
      <c r="N181" s="5" t="s">
        <v>349</v>
      </c>
    </row>
    <row r="182" spans="1:14" ht="31.5">
      <c r="A182" s="67" t="s">
        <v>152</v>
      </c>
      <c r="B182" s="68" t="s">
        <v>153</v>
      </c>
      <c r="C182" s="69">
        <f>C185</f>
        <v>0</v>
      </c>
      <c r="D182" s="69">
        <f>D185</f>
        <v>0</v>
      </c>
      <c r="E182" s="69">
        <f>E185</f>
        <v>0</v>
      </c>
      <c r="F182" s="64"/>
      <c r="G182" s="64"/>
      <c r="N182" s="5" t="s">
        <v>349</v>
      </c>
    </row>
    <row r="183" spans="1:14" ht="63">
      <c r="A183" s="62" t="s">
        <v>154</v>
      </c>
      <c r="B183" s="66" t="s">
        <v>155</v>
      </c>
      <c r="C183" s="64"/>
      <c r="D183" s="64">
        <f>D184</f>
        <v>0</v>
      </c>
      <c r="E183" s="64"/>
      <c r="F183" s="70"/>
      <c r="G183" s="70"/>
      <c r="N183" s="5" t="s">
        <v>349</v>
      </c>
    </row>
    <row r="184" spans="1:14" ht="63">
      <c r="A184" s="62" t="s">
        <v>154</v>
      </c>
      <c r="B184" s="66" t="s">
        <v>156</v>
      </c>
      <c r="C184" s="70"/>
      <c r="D184" s="70">
        <v>0</v>
      </c>
      <c r="E184" s="70"/>
      <c r="F184" s="70"/>
      <c r="G184" s="70"/>
      <c r="N184" s="5" t="s">
        <v>349</v>
      </c>
    </row>
    <row r="185" spans="1:14" ht="31.5">
      <c r="A185" s="62" t="s">
        <v>157</v>
      </c>
      <c r="B185" s="66" t="s">
        <v>158</v>
      </c>
      <c r="C185" s="64">
        <f>C186</f>
        <v>0</v>
      </c>
      <c r="D185" s="64">
        <f>D186</f>
        <v>0</v>
      </c>
      <c r="E185" s="64">
        <f>E186</f>
        <v>0</v>
      </c>
      <c r="F185" s="64"/>
      <c r="G185" s="64"/>
    </row>
    <row r="186" spans="1:14" ht="47.25">
      <c r="A186" s="62" t="s">
        <v>159</v>
      </c>
      <c r="B186" s="66" t="s">
        <v>160</v>
      </c>
      <c r="C186" s="64">
        <v>0</v>
      </c>
      <c r="D186" s="64">
        <v>0</v>
      </c>
      <c r="E186" s="64"/>
      <c r="F186" s="64"/>
      <c r="G186" s="64"/>
    </row>
    <row r="187" spans="1:14" ht="31.5">
      <c r="A187" s="71" t="s">
        <v>161</v>
      </c>
      <c r="B187" s="66" t="s">
        <v>162</v>
      </c>
      <c r="C187" s="64">
        <f t="shared" ref="C187:E188" si="38">C188</f>
        <v>333027.5</v>
      </c>
      <c r="D187" s="64">
        <f t="shared" si="38"/>
        <v>219481.4</v>
      </c>
      <c r="E187" s="64">
        <f t="shared" si="38"/>
        <v>216310.8</v>
      </c>
      <c r="F187" s="64"/>
      <c r="G187" s="64"/>
    </row>
    <row r="188" spans="1:14" ht="15.75">
      <c r="A188" s="71" t="s">
        <v>163</v>
      </c>
      <c r="B188" s="66" t="s">
        <v>164</v>
      </c>
      <c r="C188" s="64">
        <f t="shared" si="38"/>
        <v>333027.5</v>
      </c>
      <c r="D188" s="64">
        <f>D189</f>
        <v>219481.4</v>
      </c>
      <c r="E188" s="64">
        <f t="shared" si="38"/>
        <v>216310.8</v>
      </c>
      <c r="F188" s="64"/>
      <c r="G188" s="64"/>
    </row>
    <row r="189" spans="1:14" ht="31.5">
      <c r="A189" s="71" t="s">
        <v>165</v>
      </c>
      <c r="B189" s="66" t="s">
        <v>166</v>
      </c>
      <c r="C189" s="64">
        <v>333027.5</v>
      </c>
      <c r="D189" s="64">
        <v>219481.4</v>
      </c>
      <c r="E189" s="64">
        <v>216310.8</v>
      </c>
      <c r="F189" s="64"/>
      <c r="G189" s="64"/>
    </row>
    <row r="190" spans="1:14" ht="31.5">
      <c r="A190" s="62" t="s">
        <v>167</v>
      </c>
      <c r="B190" s="66" t="s">
        <v>168</v>
      </c>
      <c r="C190" s="64">
        <f t="shared" ref="C190:E191" si="39">C191</f>
        <v>-322695.3</v>
      </c>
      <c r="D190" s="64">
        <f>D191</f>
        <v>-219529.2</v>
      </c>
      <c r="E190" s="64">
        <f>E191</f>
        <v>-213599.4</v>
      </c>
      <c r="F190" s="64"/>
      <c r="G190" s="64"/>
    </row>
    <row r="191" spans="1:14" ht="94.5">
      <c r="A191" s="71" t="s">
        <v>169</v>
      </c>
      <c r="B191" s="66" t="s">
        <v>170</v>
      </c>
      <c r="C191" s="64">
        <f t="shared" si="39"/>
        <v>-322695.3</v>
      </c>
      <c r="D191" s="64">
        <f t="shared" si="39"/>
        <v>-219529.2</v>
      </c>
      <c r="E191" s="64">
        <f t="shared" si="39"/>
        <v>-213599.4</v>
      </c>
      <c r="F191" s="64"/>
      <c r="G191" s="64"/>
    </row>
    <row r="192" spans="1:14" ht="31.5">
      <c r="A192" s="71" t="s">
        <v>171</v>
      </c>
      <c r="B192" s="66" t="s">
        <v>172</v>
      </c>
      <c r="C192" s="64">
        <v>-322695.3</v>
      </c>
      <c r="D192" s="64">
        <v>-219529.2</v>
      </c>
      <c r="E192" s="64">
        <v>-213599.4</v>
      </c>
      <c r="F192" s="64"/>
      <c r="G192" s="64"/>
    </row>
    <row r="193" spans="1:7" ht="15.75">
      <c r="A193" s="58" t="s">
        <v>173</v>
      </c>
      <c r="B193" s="59" t="s">
        <v>174</v>
      </c>
      <c r="C193" s="61">
        <v>10332.200000000001</v>
      </c>
      <c r="D193" s="61">
        <v>-47.8</v>
      </c>
      <c r="E193" s="61">
        <v>2711.4</v>
      </c>
      <c r="F193" s="64"/>
      <c r="G193" s="64"/>
    </row>
    <row r="194" spans="1:7" ht="15.75">
      <c r="A194" s="72"/>
      <c r="B194" s="72"/>
      <c r="C194" s="73"/>
      <c r="D194" s="73"/>
      <c r="E194" s="73"/>
      <c r="F194" s="74"/>
      <c r="G194" s="74"/>
    </row>
    <row r="195" spans="1:7" ht="15.75">
      <c r="A195" s="72"/>
      <c r="B195" s="72"/>
      <c r="C195" s="73"/>
      <c r="D195" s="73"/>
      <c r="E195" s="73"/>
      <c r="F195" s="74"/>
      <c r="G195" s="74"/>
    </row>
    <row r="196" spans="1:7" ht="15.75">
      <c r="A196" s="72"/>
      <c r="B196" s="72"/>
      <c r="C196" s="73"/>
      <c r="D196" s="73"/>
      <c r="E196" s="73"/>
      <c r="F196" s="74"/>
      <c r="G196" s="74"/>
    </row>
    <row r="197" spans="1:7" ht="15.75">
      <c r="A197" s="108" t="s">
        <v>175</v>
      </c>
      <c r="B197" s="108"/>
      <c r="C197" s="109" t="s">
        <v>176</v>
      </c>
      <c r="D197" s="109"/>
      <c r="E197" s="75" t="s">
        <v>177</v>
      </c>
      <c r="F197" s="76"/>
      <c r="G197" s="74"/>
    </row>
  </sheetData>
  <sheetProtection selectLockedCells="1" selectUnlockedCells="1"/>
  <mergeCells count="7">
    <mergeCell ref="A197:B197"/>
    <mergeCell ref="C197:D197"/>
    <mergeCell ref="A1:E1"/>
    <mergeCell ref="A2:E2"/>
    <mergeCell ref="E4:G4"/>
    <mergeCell ref="A132:G132"/>
    <mergeCell ref="A174:G174"/>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2022-04-12T11:18:40Z</cp:lastPrinted>
  <dcterms:created xsi:type="dcterms:W3CDTF">2017-12-08T11:16:10Z</dcterms:created>
  <dcterms:modified xsi:type="dcterms:W3CDTF">2022-09-14T06:29:02Z</dcterms:modified>
</cp:coreProperties>
</file>