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7" i="1"/>
  <c r="D43"/>
  <c r="D137"/>
  <c r="D83" l="1"/>
  <c r="D57" l="1"/>
  <c r="C137"/>
  <c r="E137" s="1"/>
  <c r="D11"/>
  <c r="D85"/>
  <c r="D82" s="1"/>
  <c r="C85"/>
  <c r="D72"/>
  <c r="C72"/>
  <c r="D67"/>
  <c r="D17"/>
  <c r="D32"/>
  <c r="D40"/>
  <c r="E140"/>
  <c r="E139"/>
  <c r="E138"/>
  <c r="C83"/>
  <c r="E125"/>
  <c r="C82" l="1"/>
  <c r="C134"/>
  <c r="C67"/>
  <c r="E67" s="1"/>
  <c r="D34"/>
  <c r="D134" l="1"/>
  <c r="E136"/>
  <c r="C57" l="1"/>
  <c r="C17"/>
  <c r="C199" l="1"/>
  <c r="C206"/>
  <c r="C205" s="1"/>
  <c r="C203" s="1"/>
  <c r="C202" s="1"/>
  <c r="D78"/>
  <c r="E24"/>
  <c r="E124"/>
  <c r="C11" l="1"/>
  <c r="E94"/>
  <c r="D23"/>
  <c r="E131" l="1"/>
  <c r="E130"/>
  <c r="E96"/>
  <c r="E91"/>
  <c r="D206" l="1"/>
  <c r="D205" s="1"/>
  <c r="C23" l="1"/>
  <c r="E23" s="1"/>
  <c r="E81" l="1"/>
  <c r="E135"/>
  <c r="E80"/>
  <c r="C8"/>
  <c r="C10"/>
  <c r="C19"/>
  <c r="C21"/>
  <c r="C25"/>
  <c r="C32"/>
  <c r="C34"/>
  <c r="C36"/>
  <c r="C40"/>
  <c r="C43"/>
  <c r="C45"/>
  <c r="C49"/>
  <c r="C48" s="1"/>
  <c r="C78"/>
  <c r="C71" s="1"/>
  <c r="C61" s="1"/>
  <c r="C16" l="1"/>
  <c r="C31"/>
  <c r="C30" s="1"/>
  <c r="E69"/>
  <c r="E68" l="1"/>
  <c r="E64" l="1"/>
  <c r="E63" l="1"/>
  <c r="E62" l="1"/>
  <c r="E95" l="1"/>
  <c r="E123"/>
  <c r="E102"/>
  <c r="D199"/>
  <c r="E134"/>
  <c r="E65" l="1"/>
  <c r="E66"/>
  <c r="E181"/>
  <c r="D180"/>
  <c r="C180"/>
  <c r="E50"/>
  <c r="E47"/>
  <c r="D45"/>
  <c r="D36"/>
  <c r="E18"/>
  <c r="E161"/>
  <c r="E118"/>
  <c r="E39"/>
  <c r="E9"/>
  <c r="E12"/>
  <c r="E13"/>
  <c r="E14"/>
  <c r="E15"/>
  <c r="E20"/>
  <c r="E22"/>
  <c r="E26"/>
  <c r="E27"/>
  <c r="E28"/>
  <c r="E33"/>
  <c r="E35"/>
  <c r="E37"/>
  <c r="E38"/>
  <c r="E41"/>
  <c r="E42"/>
  <c r="E46"/>
  <c r="E51"/>
  <c r="E52"/>
  <c r="E53"/>
  <c r="E58"/>
  <c r="E59"/>
  <c r="E73"/>
  <c r="E74"/>
  <c r="E75"/>
  <c r="E76"/>
  <c r="E77"/>
  <c r="E79"/>
  <c r="D19"/>
  <c r="E120"/>
  <c r="E133"/>
  <c r="E72" l="1"/>
  <c r="E17"/>
  <c r="D49"/>
  <c r="E86"/>
  <c r="E34"/>
  <c r="D48" l="1"/>
  <c r="E49"/>
  <c r="C143"/>
  <c r="E116"/>
  <c r="E57"/>
  <c r="E126"/>
  <c r="E92"/>
  <c r="E93"/>
  <c r="E106"/>
  <c r="D21"/>
  <c r="D16" s="1"/>
  <c r="E132"/>
  <c r="E129"/>
  <c r="C195"/>
  <c r="C198"/>
  <c r="C197" s="1"/>
  <c r="C56" l="1"/>
  <c r="C55" s="1"/>
  <c r="E82"/>
  <c r="E78"/>
  <c r="E32"/>
  <c r="D31"/>
  <c r="D30" s="1"/>
  <c r="D71"/>
  <c r="D61" s="1"/>
  <c r="D56" s="1"/>
  <c r="D55" s="1"/>
  <c r="F53" l="1"/>
  <c r="E71"/>
  <c r="D198"/>
  <c r="D197" s="1"/>
  <c r="D177"/>
  <c r="C177"/>
  <c r="D10"/>
  <c r="D8"/>
  <c r="E21"/>
  <c r="D25"/>
  <c r="E36"/>
  <c r="E45"/>
  <c r="E84"/>
  <c r="E87"/>
  <c r="E88"/>
  <c r="E89"/>
  <c r="E90"/>
  <c r="E97"/>
  <c r="E98"/>
  <c r="E99"/>
  <c r="E100"/>
  <c r="E101"/>
  <c r="E103"/>
  <c r="E104"/>
  <c r="E105"/>
  <c r="E107"/>
  <c r="E108"/>
  <c r="E109"/>
  <c r="E110"/>
  <c r="E111"/>
  <c r="E112"/>
  <c r="E113"/>
  <c r="E114"/>
  <c r="E115"/>
  <c r="E117"/>
  <c r="E119"/>
  <c r="E121"/>
  <c r="E122"/>
  <c r="E127"/>
  <c r="E128"/>
  <c r="D143"/>
  <c r="E144"/>
  <c r="E146"/>
  <c r="E149"/>
  <c r="C150"/>
  <c r="D150"/>
  <c r="E151"/>
  <c r="C152"/>
  <c r="D152"/>
  <c r="E153"/>
  <c r="C154"/>
  <c r="D154"/>
  <c r="E155"/>
  <c r="E156"/>
  <c r="E157"/>
  <c r="C158"/>
  <c r="D158"/>
  <c r="E159"/>
  <c r="E160"/>
  <c r="C163"/>
  <c r="D163"/>
  <c r="E164"/>
  <c r="E165"/>
  <c r="E166"/>
  <c r="E167"/>
  <c r="E168"/>
  <c r="C169"/>
  <c r="D169"/>
  <c r="E170"/>
  <c r="C171"/>
  <c r="D171"/>
  <c r="E172"/>
  <c r="E173"/>
  <c r="E174"/>
  <c r="E175"/>
  <c r="E176"/>
  <c r="E179"/>
  <c r="C194"/>
  <c r="D186"/>
  <c r="D203"/>
  <c r="D202" s="1"/>
  <c r="E85"/>
  <c r="E83"/>
  <c r="D185" l="1"/>
  <c r="D182"/>
  <c r="C186"/>
  <c r="C185" s="1"/>
  <c r="E8"/>
  <c r="E25"/>
  <c r="E19"/>
  <c r="E16"/>
  <c r="E10"/>
  <c r="E11"/>
  <c r="E30"/>
  <c r="E40"/>
  <c r="E48"/>
  <c r="E31"/>
  <c r="E61"/>
  <c r="E177"/>
  <c r="E171"/>
  <c r="E152"/>
  <c r="E163"/>
  <c r="E158"/>
  <c r="E154"/>
  <c r="E169"/>
  <c r="E150"/>
  <c r="E143"/>
  <c r="D141" l="1"/>
  <c r="D183" s="1"/>
  <c r="D184" s="1"/>
  <c r="C7"/>
  <c r="E56"/>
  <c r="E55"/>
  <c r="C6" l="1"/>
  <c r="C141"/>
  <c r="E7"/>
  <c r="D6"/>
  <c r="E180"/>
  <c r="C182"/>
  <c r="E6" l="1"/>
  <c r="C183"/>
  <c r="C184" s="1"/>
  <c r="E182"/>
  <c r="E141"/>
</calcChain>
</file>

<file path=xl/sharedStrings.xml><?xml version="1.0" encoding="utf-8"?>
<sst xmlns="http://schemas.openxmlformats.org/spreadsheetml/2006/main" count="2199" uniqueCount="1150">
  <si>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</si>
  <si>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</si>
  <si>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</si>
  <si>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</si>
  <si>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</si>
  <si>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</si>
  <si>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</si>
  <si>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</si>
  <si>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</si>
  <si>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</si>
  <si>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</si>
  <si>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</si>
  <si>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</si>
  <si>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</si>
  <si>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</si>
  <si>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</si>
  <si>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</si>
  <si>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</si>
  <si>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</si>
  <si>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</si>
  <si>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</si>
  <si>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</si>
  <si>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</si>
  <si>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</si>
  <si>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</si>
  <si>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</si>
  <si>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</si>
  <si>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</si>
  <si>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</si>
  <si>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</si>
  <si>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</si>
  <si>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</si>
  <si>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</si>
  <si>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</si>
  <si>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</si>
  <si>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</si>
  <si>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</si>
  <si>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</si>
  <si>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</si>
  <si>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</si>
  <si>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</si>
  <si>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</si>
  <si>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</si>
  <si>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</si>
  <si>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</si>
  <si>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</si>
  <si>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</si>
  <si>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</si>
  <si>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</si>
  <si>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</si>
  <si>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</si>
  <si>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</si>
  <si>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</si>
  <si>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</si>
  <si>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</si>
  <si>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</si>
  <si>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</si>
  <si>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</si>
  <si>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</si>
  <si>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</si>
  <si>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</si>
  <si>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</si>
  <si>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</si>
  <si>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</si>
  <si>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</si>
  <si>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</si>
  <si>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</si>
  <si>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</si>
  <si>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</si>
  <si>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</si>
  <si>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</si>
  <si>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</si>
  <si>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</si>
  <si>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</si>
  <si>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</si>
  <si>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</si>
  <si>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</si>
  <si>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</si>
  <si>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</si>
  <si>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</si>
  <si>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</si>
  <si>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</si>
  <si>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</si>
  <si>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</si>
  <si>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</si>
  <si>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</si>
  <si>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</si>
  <si>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</si>
  <si>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</si>
  <si>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</si>
  <si>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</si>
  <si>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</si>
  <si>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</si>
  <si>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</si>
  <si>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</si>
  <si>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</si>
  <si>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</si>
  <si>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</si>
  <si>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</si>
  <si>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</si>
  <si>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</si>
  <si>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</si>
  <si>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</si>
  <si>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</si>
  <si>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</si>
  <si>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</si>
  <si>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</si>
  <si>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</si>
  <si>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</si>
  <si>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</si>
  <si>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</si>
  <si>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</si>
  <si>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</si>
  <si>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</si>
  <si>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</si>
  <si>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</si>
  <si>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</si>
  <si>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</si>
  <si>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</si>
  <si>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</si>
  <si>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</si>
  <si>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</si>
  <si>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</si>
  <si>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</si>
  <si>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</si>
  <si>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</si>
  <si>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</si>
  <si>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</si>
  <si>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</si>
  <si>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</si>
  <si>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</si>
  <si>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</si>
  <si>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</si>
  <si>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</si>
  <si>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</si>
  <si>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</si>
  <si>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</si>
  <si>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</si>
  <si>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</si>
  <si>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</si>
  <si>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</si>
  <si>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</si>
  <si>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</si>
  <si>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</si>
  <si>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</si>
  <si>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</si>
  <si>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</si>
  <si>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</si>
  <si>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</si>
  <si>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</si>
  <si>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</si>
  <si>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</si>
  <si>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</si>
  <si>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</si>
  <si>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</si>
  <si>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</si>
  <si>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</si>
  <si>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</si>
  <si>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</si>
  <si>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</si>
  <si>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</si>
  <si>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</si>
  <si>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</si>
  <si>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</si>
  <si>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</si>
  <si>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</si>
  <si>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</si>
  <si>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</si>
  <si>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</si>
  <si>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</si>
  <si>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</si>
  <si>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</si>
  <si>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</si>
  <si>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</si>
  <si>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</si>
  <si>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</si>
  <si>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</si>
  <si>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</si>
  <si>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</si>
  <si>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</si>
  <si>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</si>
  <si>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</si>
  <si>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</si>
  <si>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</si>
  <si>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</si>
  <si>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</si>
  <si>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</si>
  <si>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</si>
  <si>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</si>
  <si>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</si>
  <si>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</si>
  <si>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</si>
  <si>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</si>
  <si>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</si>
  <si>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</si>
  <si>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</si>
  <si>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</si>
  <si>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</si>
  <si>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</si>
  <si>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</si>
  <si>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</si>
  <si>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</si>
  <si>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</si>
  <si>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</si>
  <si>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</si>
  <si>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</si>
  <si>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</si>
  <si>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</si>
  <si>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</si>
  <si>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</si>
  <si>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</si>
  <si>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</si>
  <si>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</si>
  <si>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</si>
  <si>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</si>
  <si>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</si>
  <si>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</si>
  <si>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</si>
  <si>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</si>
  <si>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</si>
  <si>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</si>
  <si>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</si>
  <si>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</si>
  <si>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</si>
  <si>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</si>
  <si>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</si>
  <si>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</si>
  <si>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</si>
  <si>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</si>
  <si>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</si>
  <si>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</si>
  <si>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</si>
  <si>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</si>
  <si>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</si>
  <si>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</si>
  <si>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</si>
  <si>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</si>
  <si>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</si>
  <si>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</si>
  <si>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</si>
  <si>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</si>
  <si>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</si>
  <si>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</si>
  <si>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</si>
  <si>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</si>
  <si>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</si>
  <si>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</si>
  <si>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</si>
  <si>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</si>
  <si>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</si>
  <si>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</si>
  <si>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</si>
  <si>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</si>
  <si>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</si>
  <si>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</si>
  <si>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</si>
  <si>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</si>
  <si>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</si>
  <si>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</si>
  <si>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</si>
  <si>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</si>
  <si>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</si>
  <si>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</si>
  <si>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</si>
  <si>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</si>
  <si>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</si>
  <si>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</si>
  <si>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</si>
  <si>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</si>
  <si>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</si>
  <si>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</si>
  <si>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</si>
  <si>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</si>
  <si>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</si>
  <si>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</si>
  <si>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</si>
  <si>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</si>
  <si>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</si>
  <si>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</si>
  <si>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</si>
  <si>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</si>
  <si>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</si>
  <si>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</si>
  <si>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</si>
  <si>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</si>
  <si>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</si>
  <si>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</si>
  <si>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</si>
  <si>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</si>
  <si>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</si>
  <si>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</si>
  <si>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</si>
  <si>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</si>
  <si>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</si>
  <si>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</si>
  <si>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</si>
  <si>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</si>
  <si>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</si>
  <si>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</si>
  <si>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</si>
  <si>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</si>
  <si>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</si>
  <si>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</si>
  <si>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</si>
  <si>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</si>
  <si>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</si>
  <si>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</si>
  <si>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</si>
  <si>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</si>
  <si>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</si>
  <si>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</si>
  <si>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</si>
  <si>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</si>
  <si>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</si>
  <si>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</si>
  <si>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</si>
  <si>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</si>
  <si>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</si>
  <si>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</si>
  <si>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</si>
  <si>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</si>
  <si>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</si>
  <si>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</si>
  <si>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</si>
  <si>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</si>
  <si>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</si>
  <si>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</si>
  <si>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</si>
  <si>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</si>
  <si>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</si>
  <si>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</si>
  <si>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</si>
  <si>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</si>
  <si>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</si>
  <si>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</si>
  <si>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</si>
  <si>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</si>
  <si>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</si>
  <si>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</si>
  <si>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</si>
  <si>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</si>
  <si>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</si>
  <si>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</si>
  <si>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</si>
  <si>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</si>
  <si>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</si>
  <si>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</si>
  <si>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</si>
  <si>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</si>
  <si>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</si>
  <si>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</si>
  <si>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</si>
  <si>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</si>
  <si>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</si>
  <si>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</si>
  <si>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</si>
  <si>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</si>
  <si>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</si>
  <si>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</si>
  <si>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</si>
  <si>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</si>
  <si>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</si>
  <si>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</si>
  <si>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</si>
  <si>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</si>
  <si>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</si>
  <si>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</si>
  <si>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</si>
  <si>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</si>
  <si>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</si>
  <si>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</si>
  <si>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</si>
  <si>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</si>
  <si>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</si>
  <si>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</si>
  <si>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</si>
  <si>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</si>
  <si>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</si>
  <si>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</si>
  <si>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</si>
  <si>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</si>
  <si>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</si>
  <si>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</si>
  <si>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</si>
  <si>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</si>
  <si>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</si>
  <si>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</si>
  <si>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</si>
  <si>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</si>
  <si>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</si>
  <si>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</si>
  <si>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</si>
  <si>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</si>
  <si>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</si>
  <si>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</si>
  <si>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</si>
  <si>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</si>
  <si>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</si>
  <si>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</si>
  <si>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</si>
  <si>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</si>
  <si>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</si>
  <si>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</si>
  <si>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</si>
  <si>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</si>
  <si>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</si>
  <si>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</si>
  <si>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</si>
  <si>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</si>
  <si>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</si>
  <si>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</si>
  <si>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</si>
  <si>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</si>
  <si>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</si>
  <si>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</si>
  <si>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</si>
  <si>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</si>
  <si>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</si>
  <si>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</si>
  <si>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</si>
  <si>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</si>
  <si>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</si>
  <si>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</si>
  <si>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</si>
  <si>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</si>
  <si>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</si>
  <si>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</si>
  <si>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</si>
  <si>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</si>
  <si>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</si>
  <si>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</si>
  <si>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</si>
  <si>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</si>
  <si>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</si>
  <si>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</si>
  <si>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</si>
  <si>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</si>
  <si>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</si>
  <si>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</si>
  <si>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</si>
  <si>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</si>
  <si>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</si>
  <si>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</si>
  <si>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</si>
  <si>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</si>
  <si>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</si>
  <si>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</si>
  <si>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</si>
  <si>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</si>
  <si>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</si>
  <si>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</si>
  <si>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</si>
  <si>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</si>
  <si>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</si>
  <si>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</si>
  <si>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</si>
  <si>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</si>
  <si>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</si>
  <si>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</si>
  <si>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</si>
  <si>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</si>
  <si>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</si>
  <si>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</si>
  <si>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</si>
  <si>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</si>
  <si>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</si>
  <si>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</si>
  <si>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</si>
  <si>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</si>
  <si>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</si>
  <si>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</si>
  <si>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</si>
  <si>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</si>
  <si>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</si>
  <si>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</si>
  <si>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</si>
  <si>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</si>
  <si>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</si>
  <si>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</si>
  <si>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</si>
  <si>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</si>
  <si>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</si>
  <si>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</si>
  <si>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</si>
  <si>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</si>
  <si>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</si>
  <si>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</si>
  <si>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</si>
  <si>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</si>
  <si>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</si>
  <si>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</si>
  <si>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</si>
  <si>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</si>
  <si>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</si>
  <si>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</si>
  <si>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</si>
  <si>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</si>
  <si>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</si>
  <si>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</si>
  <si>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</si>
  <si>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</si>
  <si>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</si>
  <si>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</si>
  <si>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</si>
  <si>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</si>
  <si>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</si>
  <si>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</si>
  <si>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</si>
  <si>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</si>
  <si>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</si>
  <si>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</si>
  <si>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</si>
  <si>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</si>
  <si>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</si>
  <si>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</si>
  <si>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</si>
  <si>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</si>
  <si>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</si>
  <si>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</si>
  <si>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</si>
  <si>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</si>
  <si>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</si>
  <si>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</si>
  <si>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</si>
  <si>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</si>
  <si>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</si>
  <si>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</si>
  <si>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</si>
  <si>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</si>
  <si>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</si>
  <si>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</si>
  <si>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</si>
  <si>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</si>
  <si>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</si>
  <si>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</si>
  <si>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</si>
  <si>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</si>
  <si>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</si>
  <si>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</si>
  <si>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</si>
  <si>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</si>
  <si>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</si>
  <si>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</si>
  <si>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</si>
  <si>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</si>
  <si>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</si>
  <si>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</si>
  <si>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</si>
  <si>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</si>
  <si>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</si>
  <si>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</si>
  <si>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</si>
  <si>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</si>
  <si>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</si>
  <si>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</si>
  <si>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</si>
  <si>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</si>
  <si>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</si>
  <si>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</si>
  <si>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</si>
  <si>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</si>
  <si>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</si>
  <si>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</si>
  <si>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</si>
  <si>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</si>
  <si>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</si>
  <si>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</si>
  <si>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</si>
  <si>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</si>
  <si>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</si>
  <si>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</si>
  <si>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</si>
  <si>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</si>
  <si>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</si>
  <si>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</si>
  <si>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</si>
  <si>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</si>
  <si>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</si>
  <si>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</si>
  <si>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</si>
  <si>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</si>
  <si>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</si>
  <si>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</si>
  <si>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</si>
  <si>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</si>
  <si>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</si>
  <si>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</si>
  <si>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</si>
  <si>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</si>
  <si>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</si>
  <si>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</si>
  <si>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</si>
  <si>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</si>
  <si>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</si>
  <si>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</si>
  <si>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</si>
  <si>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</si>
  <si>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</si>
  <si>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</si>
  <si>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</si>
  <si>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</si>
  <si>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</si>
  <si>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</si>
  <si>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</si>
  <si>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</si>
  <si>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</si>
  <si>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</si>
  <si>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</si>
  <si>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</si>
  <si>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</si>
  <si>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</si>
  <si>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</si>
  <si>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</si>
  <si>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</si>
  <si>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</si>
  <si>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</si>
  <si>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</si>
  <si>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</si>
  <si>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</si>
  <si>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</si>
  <si>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</si>
  <si>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</si>
  <si>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</si>
  <si>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</si>
  <si>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</si>
  <si>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</si>
  <si>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</si>
  <si>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</si>
  <si>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</si>
  <si>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</si>
  <si>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</si>
  <si>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</si>
  <si>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</si>
  <si>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</si>
  <si>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</si>
  <si>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</si>
  <si>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</si>
  <si>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</si>
  <si>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</si>
  <si>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</si>
  <si>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</si>
  <si>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</si>
  <si>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</si>
  <si>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</si>
  <si>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</si>
  <si>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</si>
  <si>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</si>
  <si>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</si>
  <si>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</si>
  <si>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</si>
  <si>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</si>
  <si>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</si>
  <si>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</si>
  <si>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</si>
  <si>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</si>
  <si>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</si>
  <si>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</si>
  <si>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</si>
  <si>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</si>
  <si>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</si>
  <si>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</si>
  <si>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</si>
  <si>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</si>
  <si>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</si>
  <si>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</si>
  <si>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</si>
  <si>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</si>
  <si>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</si>
  <si>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</si>
  <si>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</si>
  <si>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</si>
  <si>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</si>
  <si>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</si>
  <si>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</si>
  <si>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</si>
  <si>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</si>
  <si>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</si>
  <si>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</si>
  <si>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</si>
  <si>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</si>
  <si>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</si>
  <si>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</si>
  <si>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</si>
  <si>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</si>
  <si>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</si>
  <si>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</si>
  <si>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</si>
  <si>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</si>
  <si>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</si>
  <si>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</si>
  <si>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</si>
  <si>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</si>
  <si>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</si>
  <si>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</si>
  <si>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</si>
  <si>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</si>
  <si>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</si>
  <si>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</si>
  <si>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</si>
  <si>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</si>
  <si>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</si>
  <si>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</si>
  <si>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</si>
  <si>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</si>
  <si>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</si>
  <si>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</si>
  <si>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</si>
  <si>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</si>
  <si>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</si>
  <si>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</si>
  <si>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</si>
  <si>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</si>
  <si>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</si>
  <si>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</si>
  <si>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</si>
  <si>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</si>
  <si>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</si>
  <si>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</si>
  <si>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</si>
  <si>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</si>
  <si>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</si>
  <si>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</si>
  <si>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</si>
  <si>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</si>
  <si>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</si>
  <si>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</si>
  <si>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</si>
  <si>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</si>
  <si>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</si>
  <si>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</si>
  <si>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</si>
  <si>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</si>
  <si>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</si>
  <si>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</si>
  <si>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</si>
  <si>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</si>
  <si>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</si>
  <si>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</si>
  <si>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</si>
  <si>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</si>
  <si>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</si>
  <si>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</si>
  <si>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</si>
  <si>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</si>
  <si>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</si>
  <si>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</si>
  <si>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</si>
  <si>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</si>
  <si>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</si>
  <si>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</si>
  <si>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</si>
  <si>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</si>
  <si>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</si>
  <si>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</si>
  <si>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</si>
  <si>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</si>
  <si>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</si>
  <si>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</si>
  <si>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</si>
  <si>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</si>
  <si>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</si>
  <si>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</si>
  <si>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</si>
  <si>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</si>
  <si>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</si>
  <si>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</si>
  <si>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</si>
  <si>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</si>
  <si>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</si>
  <si>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</si>
  <si>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</si>
  <si>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</si>
  <si>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</si>
  <si>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</si>
  <si>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</si>
  <si>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</si>
  <si>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</si>
  <si>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</si>
  <si>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</si>
  <si>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</si>
  <si>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</si>
  <si>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</si>
  <si>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</si>
  <si>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</si>
  <si>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</si>
  <si>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</si>
  <si>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</si>
  <si>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</si>
  <si>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</si>
  <si>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</si>
  <si>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</si>
  <si>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</si>
  <si>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</si>
  <si>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</si>
  <si>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</si>
  <si>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</si>
  <si>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</si>
  <si>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</si>
  <si>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</si>
  <si>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</si>
  <si>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</si>
  <si>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</si>
  <si>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</si>
  <si>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</si>
  <si>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</si>
  <si>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</si>
  <si>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</si>
  <si>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</si>
  <si>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</si>
  <si>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</si>
  <si>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</si>
  <si>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</si>
  <si>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</si>
  <si>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</si>
  <si>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</si>
  <si>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</si>
  <si>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</si>
  <si>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</si>
  <si>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</si>
  <si>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</si>
  <si>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</si>
  <si>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</si>
  <si>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</si>
  <si>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</si>
  <si>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</si>
  <si>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</si>
  <si>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</si>
  <si>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</si>
  <si>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</si>
  <si>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</si>
  <si>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</si>
  <si>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</si>
  <si>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</si>
  <si>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</si>
  <si>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</si>
  <si>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</si>
  <si>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</si>
  <si>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</si>
  <si>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</si>
  <si>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</si>
  <si>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</si>
  <si>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</si>
  <si>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</si>
  <si>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</si>
  <si>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</si>
  <si>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</si>
  <si>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</si>
  <si>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</si>
  <si>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</si>
  <si>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</si>
  <si>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</si>
  <si>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</si>
  <si>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</si>
  <si>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</si>
  <si>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</si>
  <si>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</si>
  <si>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</si>
  <si>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</si>
  <si>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</si>
  <si>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</si>
  <si>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</si>
  <si>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</si>
  <si>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</si>
  <si>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</si>
  <si>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</si>
  <si>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</si>
  <si>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</si>
  <si>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</si>
  <si>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</si>
  <si>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</si>
  <si>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</si>
  <si>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</si>
  <si>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</si>
  <si>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</si>
  <si>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</si>
  <si>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</si>
  <si>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</si>
  <si>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</si>
  <si>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</si>
  <si>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</si>
  <si>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</si>
  <si>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</si>
  <si>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</si>
  <si>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</si>
  <si>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</si>
  <si>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</si>
  <si>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</si>
  <si>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</si>
  <si>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</si>
  <si>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</si>
  <si>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</si>
  <si>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</si>
  <si>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</si>
  <si>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</si>
  <si>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</si>
  <si>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</si>
  <si>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</si>
  <si>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</si>
  <si>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</si>
  <si>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</si>
  <si>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</si>
  <si>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</si>
  <si>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</si>
  <si>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</si>
  <si>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</si>
  <si>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</si>
  <si>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</si>
  <si>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</si>
  <si>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</si>
  <si>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</si>
  <si>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</si>
  <si>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</si>
  <si>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</si>
  <si>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</si>
  <si>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</si>
  <si>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</si>
  <si>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</si>
  <si>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</si>
  <si>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</si>
  <si>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</si>
  <si>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</si>
  <si>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</si>
  <si>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</si>
  <si>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</si>
  <si>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</si>
  <si>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</si>
  <si>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</si>
  <si>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</si>
  <si>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</si>
  <si>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</si>
  <si>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</si>
  <si>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</si>
  <si>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</si>
  <si>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</si>
  <si>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</si>
  <si>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</si>
  <si>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</si>
  <si>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</si>
  <si>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</si>
  <si>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</si>
  <si>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</si>
  <si>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</si>
  <si>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</si>
  <si>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</si>
  <si>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</si>
  <si>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</si>
  <si>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</si>
  <si>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</si>
  <si>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</si>
  <si>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</si>
  <si>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</si>
  <si>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</si>
  <si>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</si>
  <si>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</si>
  <si>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</si>
  <si>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</si>
  <si>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</si>
  <si>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</si>
  <si>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</si>
  <si>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</si>
  <si>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</si>
  <si>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</si>
  <si>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</si>
  <si>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</si>
  <si>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</si>
  <si>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</si>
  <si>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</si>
  <si>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</si>
  <si>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</si>
  <si>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</si>
  <si>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</si>
  <si>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</si>
  <si>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</si>
  <si>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</si>
  <si>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</si>
  <si>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</si>
  <si>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</si>
  <si>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</si>
  <si>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</si>
  <si>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</si>
  <si>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</si>
  <si>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</si>
  <si>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</si>
  <si>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</si>
  <si>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</si>
  <si>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</si>
  <si>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</si>
  <si>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</si>
  <si>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</si>
  <si>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</si>
  <si>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</si>
  <si>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</si>
  <si>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</si>
  <si>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</si>
  <si>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</si>
  <si>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</si>
  <si>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</si>
  <si>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</si>
  <si>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</si>
  <si>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</si>
  <si>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</si>
  <si>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</si>
  <si>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</si>
  <si>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</si>
  <si>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</si>
  <si>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</si>
  <si>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</si>
  <si>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</si>
  <si>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</si>
  <si>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</si>
  <si>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</si>
  <si>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</si>
  <si>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</si>
  <si>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</si>
  <si>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</si>
  <si>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</si>
  <si>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</si>
  <si>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</si>
  <si>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</si>
  <si>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</si>
  <si>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</si>
  <si>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</si>
  <si>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</si>
  <si>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</si>
  <si>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</si>
  <si>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</si>
  <si>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</si>
  <si>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</si>
  <si>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</si>
  <si>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</si>
  <si>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00020235573000000150</t>
  </si>
  <si>
    <t>00020201000000000150</t>
  </si>
  <si>
    <t>00020215001050000150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</si>
  <si>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</si>
  <si>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</si>
  <si>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</si>
  <si>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</si>
  <si>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</si>
  <si>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</si>
  <si>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</si>
  <si>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</si>
  <si>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</si>
  <si>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</si>
  <si>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</si>
  <si>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</si>
  <si>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</si>
  <si>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</si>
  <si>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</si>
  <si>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</si>
  <si>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</si>
  <si>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</si>
  <si>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</si>
  <si>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</si>
  <si>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</si>
  <si>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</si>
  <si>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</si>
  <si>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</si>
  <si>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</si>
  <si>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</si>
  <si>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</si>
  <si>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</si>
  <si>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</si>
  <si>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</si>
  <si>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</si>
  <si>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</si>
  <si>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</si>
  <si>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</si>
  <si>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</si>
  <si>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</si>
  <si>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</si>
  <si>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</si>
  <si>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</si>
  <si>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</si>
  <si>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</si>
  <si>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</si>
  <si>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</si>
  <si>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</si>
  <si>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</si>
  <si>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</si>
  <si>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</si>
  <si>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</si>
  <si>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</si>
  <si>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</si>
  <si>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</si>
  <si>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</si>
  <si>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</si>
  <si>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</si>
  <si>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</si>
  <si>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</si>
  <si>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</si>
  <si>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</si>
  <si>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</si>
  <si>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</si>
  <si>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</si>
  <si>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</si>
  <si>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</si>
  <si>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</si>
  <si>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</si>
  <si>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</si>
  <si>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</si>
  <si>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</si>
  <si>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</si>
  <si>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</si>
  <si>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</si>
  <si>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</si>
  <si>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</si>
  <si>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</si>
  <si>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</si>
  <si>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</si>
  <si>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</si>
  <si>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</si>
  <si>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</si>
  <si>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</si>
  <si>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</si>
  <si>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</si>
  <si>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</si>
  <si>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</si>
  <si>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</si>
  <si>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Задолженность по отмененным налогам</t>
  </si>
  <si>
    <t>18110900000000000000</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</si>
  <si>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</si>
  <si>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</si>
  <si>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</si>
  <si>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</si>
  <si>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</si>
  <si>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</si>
  <si>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</si>
  <si>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</si>
  <si>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</si>
  <si>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</si>
  <si>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</si>
  <si>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</si>
  <si>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</si>
  <si>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00020225555109508150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</si>
  <si>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</si>
  <si>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</si>
  <si>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</si>
  <si>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</si>
  <si>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</si>
  <si>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</si>
  <si>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</si>
  <si>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</si>
  <si>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</si>
  <si>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</si>
  <si>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</si>
  <si>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</si>
  <si>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 xml:space="preserve">                                                                       на 01.10.2022 года</t>
  </si>
  <si>
    <t>00020229900000000150</t>
  </si>
  <si>
    <t xml:space="preserve">Субсидии бюджетам муниципальных районов из местных бюджетов </t>
  </si>
  <si>
    <t>Исполнено      на                      01.10.2022г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</si>
</sst>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top style="thin">
        <color indexed="63"/>
      </top>
      <bottom style="thin">
        <color indexed="63"/>
      </bottom>
      <diagonal/>
    </border>
  </borders>
  <cellStyleXfs count="1">
    <xf numFmtId="0" fontId="0" fillId="0" borderId="0"/>
  </cellStyleXfs>
  <cellXfs count="122">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14" fillId="0" borderId="17" xfId="0"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7"/>
  <sheetViews>
    <sheetView showZeros="0" tabSelected="1" zoomScale="145" zoomScaleNormal="145" workbookViewId="0">
      <pane xSplit="2" ySplit="7" topLeftCell="C181" activePane="bottomRight" state="frozen"/>
      <selection pane="topRight" activeCell="C1" sqref="C1"/>
      <selection pane="bottomLeft" activeCell="A119" sqref="A119"/>
      <selection pane="bottomRight" activeCell="D207" sqref="D20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1146</v>
      </c>
      <c r="B3" s="6"/>
      <c r="C3" s="4"/>
      <c r="D3" s="4"/>
      <c r="E3" s="5"/>
    </row>
    <row r="4" spans="1:5">
      <c r="A4" s="7"/>
      <c r="B4" s="7"/>
    </row>
    <row r="5" spans="1:5" ht="35.25" customHeight="1">
      <c r="A5" s="8" t="s">
        <v>2</v>
      </c>
      <c r="B5" s="8" t="s">
        <v>3</v>
      </c>
      <c r="C5" s="8" t="s">
        <v>1124</v>
      </c>
      <c r="D5" s="8" t="s">
        <v>1149</v>
      </c>
      <c r="E5" s="8" t="s">
        <v>4</v>
      </c>
    </row>
    <row r="6" spans="1:5" s="12" customFormat="1">
      <c r="A6" s="9" t="s">
        <v>5</v>
      </c>
      <c r="B6" s="10"/>
      <c r="C6" s="11">
        <f>C7+C55</f>
        <v>377713.39999999997</v>
      </c>
      <c r="D6" s="11">
        <f>D7+D55</f>
        <v>267638</v>
      </c>
      <c r="E6" s="11">
        <f t="shared" ref="E6:E74" si="0">D6/C6*100</f>
        <v>70.857427880504105</v>
      </c>
    </row>
    <row r="7" spans="1:5" s="16" customFormat="1">
      <c r="A7" s="13" t="s">
        <v>6</v>
      </c>
      <c r="B7" s="14" t="s">
        <v>7</v>
      </c>
      <c r="C7" s="15">
        <f>C8+C10+C16+C25+C28+C30+C43+C48+C53+C45</f>
        <v>51282.2</v>
      </c>
      <c r="D7" s="15">
        <f>D8+D10+D16+D25+D28+D30+D43+D48+D53+D45+D29+D54</f>
        <v>33317.1</v>
      </c>
      <c r="E7" s="15">
        <f t="shared" si="0"/>
        <v>64.968156592345878</v>
      </c>
    </row>
    <row r="8" spans="1:5" s="16" customFormat="1">
      <c r="A8" s="13" t="s">
        <v>8</v>
      </c>
      <c r="B8" s="14" t="s">
        <v>9</v>
      </c>
      <c r="C8" s="15">
        <f>C9</f>
        <v>14074</v>
      </c>
      <c r="D8" s="15">
        <f>D9</f>
        <v>10432.6</v>
      </c>
      <c r="E8" s="15">
        <f t="shared" si="0"/>
        <v>74.126758561887172</v>
      </c>
    </row>
    <row r="9" spans="1:5">
      <c r="A9" s="17" t="s">
        <v>10</v>
      </c>
      <c r="B9" s="18" t="s">
        <v>11</v>
      </c>
      <c r="C9" s="19">
        <v>14074</v>
      </c>
      <c r="D9" s="19">
        <v>10432.6</v>
      </c>
      <c r="E9" s="15">
        <f t="shared" si="0"/>
        <v>74.126758561887172</v>
      </c>
    </row>
    <row r="10" spans="1:5" ht="24">
      <c r="A10" s="13" t="s">
        <v>12</v>
      </c>
      <c r="B10" s="14" t="s">
        <v>13</v>
      </c>
      <c r="C10" s="15">
        <f>C11</f>
        <v>7083.4</v>
      </c>
      <c r="D10" s="15">
        <f>D11</f>
        <v>6093.4000000000005</v>
      </c>
      <c r="E10" s="15">
        <f t="shared" si="0"/>
        <v>86.02366095377927</v>
      </c>
    </row>
    <row r="11" spans="1:5" ht="25.5" customHeight="1">
      <c r="A11" s="17" t="s">
        <v>14</v>
      </c>
      <c r="B11" s="18" t="s">
        <v>15</v>
      </c>
      <c r="C11" s="19">
        <f>C12+C13+C14+C15</f>
        <v>7083.4</v>
      </c>
      <c r="D11" s="19">
        <f>D12+D13+D14+D15</f>
        <v>6093.4000000000005</v>
      </c>
      <c r="E11" s="15">
        <f t="shared" si="0"/>
        <v>86.02366095377927</v>
      </c>
    </row>
    <row r="12" spans="1:5" ht="47.25" customHeight="1">
      <c r="A12" s="17" t="s">
        <v>16</v>
      </c>
      <c r="B12" s="18" t="s">
        <v>985</v>
      </c>
      <c r="C12" s="19">
        <v>3202.7</v>
      </c>
      <c r="D12" s="19">
        <v>2979.3</v>
      </c>
      <c r="E12" s="15">
        <f t="shared" si="0"/>
        <v>93.024635463827408</v>
      </c>
    </row>
    <row r="13" spans="1:5" ht="59.25" customHeight="1">
      <c r="A13" s="17" t="s">
        <v>17</v>
      </c>
      <c r="B13" s="18" t="s">
        <v>984</v>
      </c>
      <c r="C13" s="19">
        <v>17.7</v>
      </c>
      <c r="D13" s="19">
        <v>16.8</v>
      </c>
      <c r="E13" s="15">
        <f t="shared" si="0"/>
        <v>94.915254237288138</v>
      </c>
    </row>
    <row r="14" spans="1:5" ht="46.5" customHeight="1">
      <c r="A14" s="17" t="s">
        <v>18</v>
      </c>
      <c r="B14" s="18" t="s">
        <v>983</v>
      </c>
      <c r="C14" s="19">
        <v>4264.7</v>
      </c>
      <c r="D14" s="19">
        <v>3429.8</v>
      </c>
      <c r="E14" s="15">
        <f t="shared" si="0"/>
        <v>80.423007480010327</v>
      </c>
    </row>
    <row r="15" spans="1:5" ht="46.5" customHeight="1">
      <c r="A15" s="17" t="s">
        <v>19</v>
      </c>
      <c r="B15" s="18" t="s">
        <v>982</v>
      </c>
      <c r="C15" s="19">
        <v>-401.7</v>
      </c>
      <c r="D15" s="19">
        <v>-332.5</v>
      </c>
      <c r="E15" s="15">
        <f t="shared" si="0"/>
        <v>82.773213841175007</v>
      </c>
    </row>
    <row r="16" spans="1:5">
      <c r="A16" s="13" t="s">
        <v>20</v>
      </c>
      <c r="B16" s="20" t="s">
        <v>21</v>
      </c>
      <c r="C16" s="15">
        <f>C19+C21+C17+C23</f>
        <v>8828</v>
      </c>
      <c r="D16" s="15">
        <f>D19+D21+D17+D23</f>
        <v>4910.3</v>
      </c>
      <c r="E16" s="15">
        <f t="shared" si="0"/>
        <v>55.62188491164477</v>
      </c>
    </row>
    <row r="17" spans="1:5" ht="15" customHeight="1">
      <c r="A17" s="17" t="s">
        <v>1033</v>
      </c>
      <c r="B17" s="18" t="s">
        <v>1034</v>
      </c>
      <c r="C17" s="28">
        <f>C18</f>
        <v>467</v>
      </c>
      <c r="D17" s="28">
        <f>D18</f>
        <v>406.3</v>
      </c>
      <c r="E17" s="15">
        <f t="shared" si="0"/>
        <v>87.002141327623121</v>
      </c>
    </row>
    <row r="18" spans="1:5" s="12" customFormat="1" ht="13.5" customHeight="1">
      <c r="A18" s="17" t="s">
        <v>1033</v>
      </c>
      <c r="B18" s="18" t="s">
        <v>1034</v>
      </c>
      <c r="C18" s="28">
        <v>467</v>
      </c>
      <c r="D18" s="28">
        <v>406.3</v>
      </c>
      <c r="E18" s="15">
        <f t="shared" si="0"/>
        <v>87.002141327623121</v>
      </c>
    </row>
    <row r="19" spans="1:5" ht="14.25" customHeight="1">
      <c r="A19" s="17" t="s">
        <v>22</v>
      </c>
      <c r="B19" s="18" t="s">
        <v>23</v>
      </c>
      <c r="C19" s="19">
        <f>C20</f>
        <v>0</v>
      </c>
      <c r="D19" s="19">
        <f>D20</f>
        <v>-41.3</v>
      </c>
      <c r="E19" s="15" t="e">
        <f t="shared" si="0"/>
        <v>#DIV/0!</v>
      </c>
    </row>
    <row r="20" spans="1:5" ht="15.75" customHeight="1">
      <c r="A20" s="17" t="s">
        <v>22</v>
      </c>
      <c r="B20" s="18" t="s">
        <v>24</v>
      </c>
      <c r="C20" s="19"/>
      <c r="D20" s="19">
        <v>-41.3</v>
      </c>
      <c r="E20" s="15" t="e">
        <f t="shared" si="0"/>
        <v>#DIV/0!</v>
      </c>
    </row>
    <row r="21" spans="1:5">
      <c r="A21" s="17" t="s">
        <v>25</v>
      </c>
      <c r="B21" s="18" t="s">
        <v>26</v>
      </c>
      <c r="C21" s="19">
        <f>C22</f>
        <v>7492</v>
      </c>
      <c r="D21" s="19">
        <f>D22</f>
        <v>4144.6000000000004</v>
      </c>
      <c r="E21" s="15">
        <f t="shared" si="0"/>
        <v>55.320341697811003</v>
      </c>
    </row>
    <row r="22" spans="1:5">
      <c r="A22" s="17" t="s">
        <v>25</v>
      </c>
      <c r="B22" s="18" t="s">
        <v>27</v>
      </c>
      <c r="C22" s="19">
        <v>7492</v>
      </c>
      <c r="D22" s="19">
        <v>4144.6000000000004</v>
      </c>
      <c r="E22" s="15">
        <f t="shared" si="0"/>
        <v>55.320341697811003</v>
      </c>
    </row>
    <row r="23" spans="1:5" ht="22.5">
      <c r="A23" s="17" t="s">
        <v>1100</v>
      </c>
      <c r="B23" s="18" t="s">
        <v>1101</v>
      </c>
      <c r="C23" s="19">
        <f>C24</f>
        <v>869</v>
      </c>
      <c r="D23" s="19">
        <f>D24</f>
        <v>400.7</v>
      </c>
      <c r="E23" s="15">
        <f t="shared" si="0"/>
        <v>46.110471806674333</v>
      </c>
    </row>
    <row r="24" spans="1:5" ht="22.5">
      <c r="A24" s="17" t="s">
        <v>1100</v>
      </c>
      <c r="B24" s="18" t="s">
        <v>1102</v>
      </c>
      <c r="C24" s="19">
        <v>869</v>
      </c>
      <c r="D24" s="19">
        <v>400.7</v>
      </c>
      <c r="E24" s="15">
        <f t="shared" si="0"/>
        <v>46.110471806674333</v>
      </c>
    </row>
    <row r="25" spans="1:5">
      <c r="A25" s="13" t="s">
        <v>28</v>
      </c>
      <c r="B25" s="14" t="s">
        <v>29</v>
      </c>
      <c r="C25" s="15">
        <f>SUM(C26:C27)</f>
        <v>16020.8</v>
      </c>
      <c r="D25" s="15">
        <f>SUM(D26:D27)</f>
        <v>7487.7</v>
      </c>
      <c r="E25" s="15">
        <f t="shared" si="0"/>
        <v>46.737366423649256</v>
      </c>
    </row>
    <row r="26" spans="1:5">
      <c r="A26" s="17" t="s">
        <v>30</v>
      </c>
      <c r="B26" s="18" t="s">
        <v>31</v>
      </c>
      <c r="C26" s="19">
        <v>1517.8</v>
      </c>
      <c r="D26" s="19">
        <v>394</v>
      </c>
      <c r="E26" s="15">
        <f t="shared" si="0"/>
        <v>25.958624324680457</v>
      </c>
    </row>
    <row r="27" spans="1:5">
      <c r="A27" s="17" t="s">
        <v>32</v>
      </c>
      <c r="B27" s="18" t="s">
        <v>33</v>
      </c>
      <c r="C27" s="19">
        <v>14503</v>
      </c>
      <c r="D27" s="19">
        <v>7093.7</v>
      </c>
      <c r="E27" s="15">
        <f t="shared" si="0"/>
        <v>48.911949251878923</v>
      </c>
    </row>
    <row r="28" spans="1:5">
      <c r="A28" s="13" t="s">
        <v>1049</v>
      </c>
      <c r="B28" s="14" t="s">
        <v>34</v>
      </c>
      <c r="C28" s="15">
        <v>983.6</v>
      </c>
      <c r="D28" s="15">
        <v>670.4</v>
      </c>
      <c r="E28" s="15">
        <f t="shared" si="0"/>
        <v>68.157787718584785</v>
      </c>
    </row>
    <row r="29" spans="1:5">
      <c r="A29" s="13" t="s">
        <v>1118</v>
      </c>
      <c r="B29" s="14" t="s">
        <v>1119</v>
      </c>
      <c r="C29" s="15"/>
      <c r="D29" s="15"/>
      <c r="E29" s="15"/>
    </row>
    <row r="30" spans="1:5" ht="24" customHeight="1">
      <c r="A30" s="13" t="s">
        <v>35</v>
      </c>
      <c r="B30" s="21" t="s">
        <v>36</v>
      </c>
      <c r="C30" s="22">
        <f>C31+C40+C39</f>
        <v>2626</v>
      </c>
      <c r="D30" s="22">
        <f>D31+D40+D39</f>
        <v>2282.1999999999998</v>
      </c>
      <c r="E30" s="22">
        <f t="shared" si="0"/>
        <v>86.907844630616907</v>
      </c>
    </row>
    <row r="31" spans="1:5" ht="58.5" customHeight="1">
      <c r="A31" s="17" t="s">
        <v>37</v>
      </c>
      <c r="B31" s="18" t="s">
        <v>38</v>
      </c>
      <c r="C31" s="19">
        <f>C32+C34+C36</f>
        <v>1930.8</v>
      </c>
      <c r="D31" s="19">
        <f>D32+D34+D36</f>
        <v>1941.1</v>
      </c>
      <c r="E31" s="15">
        <f t="shared" si="0"/>
        <v>100.53345763414127</v>
      </c>
    </row>
    <row r="32" spans="1:5" ht="43.5" customHeight="1">
      <c r="A32" s="17" t="s">
        <v>39</v>
      </c>
      <c r="B32" s="18" t="s">
        <v>1050</v>
      </c>
      <c r="C32" s="19">
        <f>C33</f>
        <v>1100</v>
      </c>
      <c r="D32" s="19">
        <f>D33</f>
        <v>1518.6</v>
      </c>
      <c r="E32" s="15">
        <f t="shared" si="0"/>
        <v>138.05454545454546</v>
      </c>
    </row>
    <row r="33" spans="1:5" ht="69" customHeight="1">
      <c r="A33" s="106" t="s">
        <v>1051</v>
      </c>
      <c r="B33" s="18" t="s">
        <v>970</v>
      </c>
      <c r="C33" s="19">
        <v>1100</v>
      </c>
      <c r="D33" s="19">
        <v>1518.6</v>
      </c>
      <c r="E33" s="15">
        <f t="shared" si="0"/>
        <v>138.05454545454546</v>
      </c>
    </row>
    <row r="34" spans="1:5" ht="56.25" customHeight="1">
      <c r="A34" s="17" t="s">
        <v>40</v>
      </c>
      <c r="B34" s="18" t="s">
        <v>41</v>
      </c>
      <c r="C34" s="19">
        <f>C35</f>
        <v>558.1</v>
      </c>
      <c r="D34" s="19">
        <f>D35</f>
        <v>247.9</v>
      </c>
      <c r="E34" s="15">
        <f t="shared" si="0"/>
        <v>44.418562981544525</v>
      </c>
    </row>
    <row r="35" spans="1:5" ht="45.75" customHeight="1">
      <c r="A35" s="17" t="s">
        <v>42</v>
      </c>
      <c r="B35" s="18" t="s">
        <v>43</v>
      </c>
      <c r="C35" s="19">
        <v>558.1</v>
      </c>
      <c r="D35" s="19">
        <v>247.9</v>
      </c>
      <c r="E35" s="15">
        <f t="shared" si="0"/>
        <v>44.418562981544525</v>
      </c>
    </row>
    <row r="36" spans="1:5" ht="67.5">
      <c r="A36" s="17" t="s">
        <v>1052</v>
      </c>
      <c r="B36" s="18" t="s">
        <v>44</v>
      </c>
      <c r="C36" s="19">
        <f>C37+C38</f>
        <v>272.7</v>
      </c>
      <c r="D36" s="19">
        <f>D37+D38</f>
        <v>174.6</v>
      </c>
      <c r="E36" s="15">
        <f t="shared" si="0"/>
        <v>64.026402640264024</v>
      </c>
    </row>
    <row r="37" spans="1:5" ht="45">
      <c r="A37" s="17" t="s">
        <v>45</v>
      </c>
      <c r="B37" s="18" t="s">
        <v>46</v>
      </c>
      <c r="C37" s="19">
        <v>42</v>
      </c>
      <c r="D37" s="19">
        <v>30.5</v>
      </c>
      <c r="E37" s="15">
        <f t="shared" si="0"/>
        <v>72.61904761904762</v>
      </c>
    </row>
    <row r="38" spans="1:5" ht="45">
      <c r="A38" s="17" t="s">
        <v>47</v>
      </c>
      <c r="B38" s="18" t="s">
        <v>48</v>
      </c>
      <c r="C38" s="19">
        <v>230.7</v>
      </c>
      <c r="D38" s="19">
        <v>144.1</v>
      </c>
      <c r="E38" s="15">
        <f t="shared" si="0"/>
        <v>62.462071954919807</v>
      </c>
    </row>
    <row r="39" spans="1:5" ht="22.5" customHeight="1">
      <c r="A39" s="106" t="s">
        <v>1048</v>
      </c>
      <c r="B39" s="18" t="s">
        <v>1047</v>
      </c>
      <c r="C39" s="19">
        <v>79</v>
      </c>
      <c r="D39" s="19">
        <v>38.200000000000003</v>
      </c>
      <c r="E39" s="15">
        <f t="shared" si="0"/>
        <v>48.354430379746837</v>
      </c>
    </row>
    <row r="40" spans="1:5" ht="55.5" customHeight="1">
      <c r="A40" s="17" t="s">
        <v>49</v>
      </c>
      <c r="B40" s="18" t="s">
        <v>50</v>
      </c>
      <c r="C40" s="19">
        <f>C41+C42</f>
        <v>616.20000000000005</v>
      </c>
      <c r="D40" s="19">
        <f>D41+D42</f>
        <v>302.89999999999998</v>
      </c>
      <c r="E40" s="15">
        <f t="shared" si="0"/>
        <v>49.156118143459906</v>
      </c>
    </row>
    <row r="41" spans="1:5" ht="47.25" customHeight="1">
      <c r="A41" s="17" t="s">
        <v>51</v>
      </c>
      <c r="B41" s="18" t="s">
        <v>52</v>
      </c>
      <c r="C41" s="19">
        <v>230</v>
      </c>
      <c r="D41" s="19">
        <v>62.3</v>
      </c>
      <c r="E41" s="15">
        <f t="shared" si="0"/>
        <v>27.086956521739129</v>
      </c>
    </row>
    <row r="42" spans="1:5" ht="53.25" customHeight="1">
      <c r="A42" s="17" t="s">
        <v>53</v>
      </c>
      <c r="B42" s="18" t="s">
        <v>54</v>
      </c>
      <c r="C42" s="19">
        <v>386.2</v>
      </c>
      <c r="D42" s="19">
        <v>240.6</v>
      </c>
      <c r="E42" s="15">
        <f t="shared" si="0"/>
        <v>62.299326773692385</v>
      </c>
    </row>
    <row r="43" spans="1:5" ht="16.5" customHeight="1">
      <c r="A43" s="13" t="s">
        <v>55</v>
      </c>
      <c r="B43" s="14" t="s">
        <v>56</v>
      </c>
      <c r="C43" s="15">
        <f>SUM(C44:C44)</f>
        <v>0</v>
      </c>
      <c r="D43" s="15">
        <f>SUM(D44:D44)</f>
        <v>0.8</v>
      </c>
      <c r="E43" s="15"/>
    </row>
    <row r="44" spans="1:5">
      <c r="A44" s="17" t="s">
        <v>57</v>
      </c>
      <c r="B44" s="18" t="s">
        <v>58</v>
      </c>
      <c r="C44" s="19"/>
      <c r="D44" s="19">
        <v>0.8</v>
      </c>
      <c r="E44" s="15"/>
    </row>
    <row r="45" spans="1:5" ht="22.5">
      <c r="A45" s="23" t="s">
        <v>59</v>
      </c>
      <c r="B45" s="14" t="s">
        <v>1053</v>
      </c>
      <c r="C45" s="24">
        <f>C46+C47</f>
        <v>226.6</v>
      </c>
      <c r="D45" s="24">
        <f>D46+D47</f>
        <v>428.4</v>
      </c>
      <c r="E45" s="15">
        <f t="shared" si="0"/>
        <v>189.05560458958516</v>
      </c>
    </row>
    <row r="46" spans="1:5" ht="26.25" customHeight="1">
      <c r="A46" s="17" t="s">
        <v>60</v>
      </c>
      <c r="B46" s="18" t="s">
        <v>1037</v>
      </c>
      <c r="C46" s="19">
        <v>115</v>
      </c>
      <c r="D46" s="19">
        <v>349.9</v>
      </c>
      <c r="E46" s="15">
        <f t="shared" si="0"/>
        <v>304.26086956521738</v>
      </c>
    </row>
    <row r="47" spans="1:5" ht="12.75" customHeight="1">
      <c r="A47" s="17" t="s">
        <v>1038</v>
      </c>
      <c r="B47" s="18" t="s">
        <v>1039</v>
      </c>
      <c r="C47" s="19">
        <v>111.6</v>
      </c>
      <c r="D47" s="19">
        <v>78.5</v>
      </c>
      <c r="E47" s="15">
        <f t="shared" si="0"/>
        <v>70.340501792114694</v>
      </c>
    </row>
    <row r="48" spans="1:5" ht="24">
      <c r="A48" s="13" t="s">
        <v>61</v>
      </c>
      <c r="B48" s="14" t="s">
        <v>62</v>
      </c>
      <c r="C48" s="15">
        <f>C49+C52</f>
        <v>1234.4000000000001</v>
      </c>
      <c r="D48" s="15">
        <f>D49+D52</f>
        <v>784.9</v>
      </c>
      <c r="E48" s="15">
        <f t="shared" si="0"/>
        <v>63.585547634478282</v>
      </c>
    </row>
    <row r="49" spans="1:7" ht="57" customHeight="1">
      <c r="A49" s="17" t="s">
        <v>63</v>
      </c>
      <c r="B49" s="18" t="s">
        <v>64</v>
      </c>
      <c r="C49" s="19">
        <f>C50+C51</f>
        <v>1145.4000000000001</v>
      </c>
      <c r="D49" s="19">
        <f>D50+D51</f>
        <v>679</v>
      </c>
      <c r="E49" s="15">
        <f t="shared" si="0"/>
        <v>59.28060066352365</v>
      </c>
    </row>
    <row r="50" spans="1:7" ht="55.5" customHeight="1">
      <c r="A50" s="17" t="s">
        <v>1054</v>
      </c>
      <c r="B50" s="18" t="s">
        <v>966</v>
      </c>
      <c r="C50" s="19">
        <v>548</v>
      </c>
      <c r="D50" s="19">
        <v>407</v>
      </c>
      <c r="E50" s="15">
        <f t="shared" si="0"/>
        <v>74.270072992700733</v>
      </c>
    </row>
    <row r="51" spans="1:7" ht="57.75" customHeight="1">
      <c r="A51" s="17" t="s">
        <v>65</v>
      </c>
      <c r="B51" s="18" t="s">
        <v>66</v>
      </c>
      <c r="C51" s="19">
        <v>597.4</v>
      </c>
      <c r="D51" s="19">
        <v>272</v>
      </c>
      <c r="E51" s="15">
        <f t="shared" si="0"/>
        <v>45.53063274188149</v>
      </c>
    </row>
    <row r="52" spans="1:7" ht="25.5" customHeight="1">
      <c r="A52" s="17" t="s">
        <v>67</v>
      </c>
      <c r="B52" s="18" t="s">
        <v>68</v>
      </c>
      <c r="C52" s="19">
        <v>89</v>
      </c>
      <c r="D52" s="19">
        <v>105.9</v>
      </c>
      <c r="E52" s="15">
        <f t="shared" si="0"/>
        <v>118.98876404494384</v>
      </c>
    </row>
    <row r="53" spans="1:7" ht="14.25" customHeight="1">
      <c r="A53" s="13" t="s">
        <v>69</v>
      </c>
      <c r="B53" s="14" t="s">
        <v>70</v>
      </c>
      <c r="C53" s="15">
        <v>205.4</v>
      </c>
      <c r="D53" s="15">
        <v>221.7</v>
      </c>
      <c r="E53" s="15">
        <f t="shared" si="0"/>
        <v>107.93573515092501</v>
      </c>
      <c r="F53" s="29">
        <f>D30+D43+D45+D48+D53+D54</f>
        <v>3722.7</v>
      </c>
    </row>
    <row r="54" spans="1:7" ht="14.25" customHeight="1">
      <c r="A54" s="13" t="s">
        <v>71</v>
      </c>
      <c r="B54" s="14" t="s">
        <v>72</v>
      </c>
      <c r="C54" s="15"/>
      <c r="D54" s="15">
        <v>4.7</v>
      </c>
      <c r="E54" s="15"/>
    </row>
    <row r="55" spans="1:7">
      <c r="A55" s="13" t="s">
        <v>73</v>
      </c>
      <c r="B55" s="14" t="s">
        <v>74</v>
      </c>
      <c r="C55" s="15">
        <f>C56</f>
        <v>326431.19999999995</v>
      </c>
      <c r="D55" s="15">
        <f>D56</f>
        <v>234320.9</v>
      </c>
      <c r="E55" s="15">
        <f t="shared" si="0"/>
        <v>71.782629846656818</v>
      </c>
    </row>
    <row r="56" spans="1:7" ht="25.5" customHeight="1">
      <c r="A56" s="13" t="s">
        <v>75</v>
      </c>
      <c r="B56" s="14" t="s">
        <v>76</v>
      </c>
      <c r="C56" s="15">
        <f>C57+C61+C82+C134+C137+C139+C140</f>
        <v>326431.19999999995</v>
      </c>
      <c r="D56" s="15">
        <f>D57+D61+D82+D134+D137+D139+D140</f>
        <v>234320.9</v>
      </c>
      <c r="E56" s="15">
        <f t="shared" si="0"/>
        <v>71.782629846656818</v>
      </c>
    </row>
    <row r="57" spans="1:7" ht="24">
      <c r="A57" s="25" t="s">
        <v>77</v>
      </c>
      <c r="B57" s="26" t="s">
        <v>1031</v>
      </c>
      <c r="C57" s="27">
        <f>C58+C59+C60</f>
        <v>87910.8</v>
      </c>
      <c r="D57" s="27">
        <f>D58+D59+D60</f>
        <v>60270</v>
      </c>
      <c r="E57" s="15">
        <f t="shared" si="0"/>
        <v>68.55812937659536</v>
      </c>
    </row>
    <row r="58" spans="1:7" ht="26.25" customHeight="1">
      <c r="A58" s="17" t="s">
        <v>78</v>
      </c>
      <c r="B58" s="18" t="s">
        <v>1032</v>
      </c>
      <c r="C58" s="28">
        <v>84142.5</v>
      </c>
      <c r="D58" s="28">
        <v>57370.5</v>
      </c>
      <c r="E58" s="15">
        <f t="shared" si="0"/>
        <v>68.18254746412336</v>
      </c>
    </row>
    <row r="59" spans="1:7" ht="26.25" customHeight="1">
      <c r="A59" s="17" t="s">
        <v>79</v>
      </c>
      <c r="B59" s="18" t="s">
        <v>996</v>
      </c>
      <c r="C59" s="28">
        <v>3768.3</v>
      </c>
      <c r="D59" s="28">
        <v>2899.5</v>
      </c>
      <c r="E59" s="15">
        <f t="shared" si="0"/>
        <v>76.944510787357686</v>
      </c>
    </row>
    <row r="60" spans="1:7" ht="17.25" customHeight="1">
      <c r="A60" s="17" t="s">
        <v>1123</v>
      </c>
      <c r="B60" s="18" t="s">
        <v>1122</v>
      </c>
      <c r="C60" s="28"/>
      <c r="D60" s="28"/>
      <c r="E60" s="15"/>
    </row>
    <row r="61" spans="1:7" ht="24">
      <c r="A61" s="25" t="s">
        <v>80</v>
      </c>
      <c r="B61" s="26" t="s">
        <v>997</v>
      </c>
      <c r="C61" s="27">
        <f>+C71+C65+C66+C67+C62+C63+C64+C70</f>
        <v>61843.5</v>
      </c>
      <c r="D61" s="27">
        <f>+D71+D65+D66+D68+D69+D62+D63+D64</f>
        <v>45417.600000000006</v>
      </c>
      <c r="E61" s="15">
        <f t="shared" si="0"/>
        <v>73.439569235247049</v>
      </c>
      <c r="F61" s="29"/>
      <c r="G61" s="29"/>
    </row>
    <row r="62" spans="1:7" ht="104.25" customHeight="1">
      <c r="A62" s="30" t="s">
        <v>1095</v>
      </c>
      <c r="B62" s="114" t="s">
        <v>1096</v>
      </c>
      <c r="C62" s="100">
        <v>867.3</v>
      </c>
      <c r="D62" s="27">
        <v>867.3</v>
      </c>
      <c r="E62" s="15">
        <f t="shared" si="0"/>
        <v>100</v>
      </c>
      <c r="F62" s="29"/>
      <c r="G62" s="29"/>
    </row>
    <row r="63" spans="1:7" ht="37.5" customHeight="1">
      <c r="A63" s="30" t="s">
        <v>1097</v>
      </c>
      <c r="B63" s="114" t="s">
        <v>1098</v>
      </c>
      <c r="C63" s="100">
        <v>73.599999999999994</v>
      </c>
      <c r="D63" s="27">
        <v>47.1</v>
      </c>
      <c r="E63" s="15">
        <f t="shared" si="0"/>
        <v>63.994565217391312</v>
      </c>
      <c r="F63" s="29"/>
      <c r="G63" s="29"/>
    </row>
    <row r="64" spans="1:7" ht="45" customHeight="1">
      <c r="A64" s="30" t="s">
        <v>1097</v>
      </c>
      <c r="B64" s="104" t="s">
        <v>1099</v>
      </c>
      <c r="C64" s="100">
        <v>2258.6</v>
      </c>
      <c r="D64" s="27">
        <v>1445.6</v>
      </c>
      <c r="E64" s="15">
        <f t="shared" si="0"/>
        <v>64.00425042061454</v>
      </c>
      <c r="F64" s="29"/>
      <c r="G64" s="29"/>
    </row>
    <row r="65" spans="1:7" ht="45" customHeight="1">
      <c r="A65" s="105" t="s">
        <v>1125</v>
      </c>
      <c r="B65" s="102" t="s">
        <v>1126</v>
      </c>
      <c r="C65" s="100">
        <v>817.1</v>
      </c>
      <c r="D65" s="27">
        <v>817.1</v>
      </c>
      <c r="E65" s="15">
        <f t="shared" si="0"/>
        <v>100</v>
      </c>
      <c r="F65" s="29"/>
      <c r="G65" s="29"/>
    </row>
    <row r="66" spans="1:7" ht="22.5">
      <c r="A66" s="105" t="s">
        <v>1136</v>
      </c>
      <c r="B66" s="104" t="s">
        <v>1127</v>
      </c>
      <c r="C66" s="100">
        <v>349</v>
      </c>
      <c r="D66" s="27"/>
      <c r="E66" s="15">
        <f t="shared" si="0"/>
        <v>0</v>
      </c>
      <c r="F66" s="29"/>
      <c r="G66" s="29"/>
    </row>
    <row r="67" spans="1:7" ht="34.5" customHeight="1">
      <c r="A67" s="118" t="s">
        <v>1134</v>
      </c>
      <c r="B67" s="104" t="s">
        <v>1135</v>
      </c>
      <c r="C67" s="100">
        <f>SUM(C68:C69)</f>
        <v>5050.5</v>
      </c>
      <c r="D67" s="100">
        <f>SUM(D68:D69)</f>
        <v>1929.8</v>
      </c>
      <c r="E67" s="15">
        <f t="shared" si="0"/>
        <v>38.210078210078208</v>
      </c>
      <c r="F67" s="29"/>
      <c r="G67" s="29"/>
    </row>
    <row r="68" spans="1:7" ht="45">
      <c r="A68" s="105" t="s">
        <v>1055</v>
      </c>
      <c r="B68" s="102" t="s">
        <v>1035</v>
      </c>
      <c r="C68" s="117">
        <v>50.5</v>
      </c>
      <c r="D68" s="27">
        <v>19.3</v>
      </c>
      <c r="E68" s="15">
        <f t="shared" si="0"/>
        <v>38.21782178217822</v>
      </c>
      <c r="F68" s="29"/>
      <c r="G68" s="29"/>
    </row>
    <row r="69" spans="1:7" ht="33.75">
      <c r="A69" s="105" t="s">
        <v>1056</v>
      </c>
      <c r="B69" s="102" t="s">
        <v>1133</v>
      </c>
      <c r="C69" s="117">
        <v>5000</v>
      </c>
      <c r="D69" s="27">
        <v>1910.5</v>
      </c>
      <c r="E69" s="15">
        <f t="shared" si="0"/>
        <v>38.21</v>
      </c>
      <c r="F69" s="29"/>
      <c r="G69" s="29"/>
    </row>
    <row r="70" spans="1:7" ht="19.5" customHeight="1">
      <c r="A70" s="120" t="s">
        <v>1148</v>
      </c>
      <c r="B70" s="114" t="s">
        <v>1147</v>
      </c>
      <c r="C70" s="117">
        <v>3381.8</v>
      </c>
      <c r="D70" s="27"/>
      <c r="E70" s="15"/>
      <c r="F70" s="29"/>
      <c r="G70" s="29"/>
    </row>
    <row r="71" spans="1:7" s="12" customFormat="1" ht="13.5" customHeight="1">
      <c r="A71" s="17" t="s">
        <v>81</v>
      </c>
      <c r="B71" s="101" t="s">
        <v>998</v>
      </c>
      <c r="C71" s="19">
        <f>C72+C78</f>
        <v>49045.599999999999</v>
      </c>
      <c r="D71" s="19">
        <f>D72+D78</f>
        <v>40310.700000000004</v>
      </c>
      <c r="E71" s="15">
        <f t="shared" si="0"/>
        <v>82.19024744319573</v>
      </c>
      <c r="F71" s="1"/>
      <c r="G71" s="1"/>
    </row>
    <row r="72" spans="1:7" s="12" customFormat="1">
      <c r="A72" s="17" t="s">
        <v>82</v>
      </c>
      <c r="B72" s="18" t="s">
        <v>999</v>
      </c>
      <c r="C72" s="19">
        <f>C77+C74+C75+C76</f>
        <v>36015.299999999996</v>
      </c>
      <c r="D72" s="19">
        <f>D77+D74+D75+D76</f>
        <v>28178.000000000004</v>
      </c>
      <c r="E72" s="15">
        <f t="shared" si="0"/>
        <v>78.238970659691873</v>
      </c>
      <c r="F72" s="1"/>
      <c r="G72" s="1"/>
    </row>
    <row r="73" spans="1:7" ht="14.25" hidden="1" customHeight="1">
      <c r="A73" s="33" t="s">
        <v>82</v>
      </c>
      <c r="B73" s="34" t="s">
        <v>83</v>
      </c>
      <c r="C73" s="28"/>
      <c r="D73" s="28"/>
      <c r="E73" s="15" t="e">
        <f t="shared" si="0"/>
        <v>#DIV/0!</v>
      </c>
    </row>
    <row r="74" spans="1:7" ht="57" customHeight="1">
      <c r="A74" s="31" t="s">
        <v>972</v>
      </c>
      <c r="B74" s="95" t="s">
        <v>1000</v>
      </c>
      <c r="C74" s="19">
        <v>2856.4</v>
      </c>
      <c r="D74" s="28">
        <v>2856.4</v>
      </c>
      <c r="E74" s="15">
        <f t="shared" si="0"/>
        <v>100</v>
      </c>
    </row>
    <row r="75" spans="1:7" ht="56.25">
      <c r="A75" s="96" t="s">
        <v>973</v>
      </c>
      <c r="B75" s="18" t="s">
        <v>1001</v>
      </c>
      <c r="C75" s="19">
        <v>5113</v>
      </c>
      <c r="D75" s="28">
        <v>3640.9</v>
      </c>
      <c r="E75" s="15">
        <f t="shared" ref="E75:E81" si="1">D75/C75*100</f>
        <v>71.208683747310772</v>
      </c>
    </row>
    <row r="76" spans="1:7" ht="33.75">
      <c r="A76" s="96" t="s">
        <v>974</v>
      </c>
      <c r="B76" s="18" t="s">
        <v>1002</v>
      </c>
      <c r="C76" s="19">
        <v>1682.1</v>
      </c>
      <c r="D76" s="28">
        <v>1682</v>
      </c>
      <c r="E76" s="15">
        <f t="shared" si="1"/>
        <v>99.994055050234834</v>
      </c>
    </row>
    <row r="77" spans="1:7" ht="67.5">
      <c r="A77" s="35" t="s">
        <v>975</v>
      </c>
      <c r="B77" s="18" t="s">
        <v>1003</v>
      </c>
      <c r="C77" s="19">
        <v>26363.8</v>
      </c>
      <c r="D77" s="28">
        <v>19998.7</v>
      </c>
      <c r="E77" s="15">
        <f t="shared" si="1"/>
        <v>75.85666709654906</v>
      </c>
    </row>
    <row r="78" spans="1:7" ht="15.75">
      <c r="A78" s="17" t="s">
        <v>84</v>
      </c>
      <c r="B78" s="18" t="s">
        <v>1004</v>
      </c>
      <c r="C78" s="19">
        <f>C81+C79+C80</f>
        <v>13030.300000000001</v>
      </c>
      <c r="D78" s="19">
        <f>D81+D79+D80</f>
        <v>12132.7</v>
      </c>
      <c r="E78" s="15">
        <f t="shared" si="1"/>
        <v>93.111440258474474</v>
      </c>
      <c r="F78" s="38"/>
      <c r="G78" s="39"/>
    </row>
    <row r="79" spans="1:7" ht="48" customHeight="1">
      <c r="A79" s="36" t="s">
        <v>1057</v>
      </c>
      <c r="B79" s="18" t="s">
        <v>1005</v>
      </c>
      <c r="C79" s="19">
        <v>3110.2</v>
      </c>
      <c r="D79" s="28">
        <v>2273.1</v>
      </c>
      <c r="E79" s="15">
        <f t="shared" si="1"/>
        <v>73.085332132981804</v>
      </c>
    </row>
    <row r="80" spans="1:7" ht="51" customHeight="1">
      <c r="A80" s="36" t="s">
        <v>1129</v>
      </c>
      <c r="B80" s="18" t="s">
        <v>1128</v>
      </c>
      <c r="C80" s="19">
        <v>1420.1</v>
      </c>
      <c r="D80" s="28">
        <v>1420</v>
      </c>
      <c r="E80" s="19">
        <f t="shared" si="1"/>
        <v>99.992958242377313</v>
      </c>
    </row>
    <row r="81" spans="1:7" s="40" customFormat="1" ht="68.25" customHeight="1">
      <c r="A81" s="35" t="s">
        <v>1058</v>
      </c>
      <c r="B81" s="32" t="s">
        <v>1006</v>
      </c>
      <c r="C81" s="37">
        <v>8500</v>
      </c>
      <c r="D81" s="94">
        <v>8439.6</v>
      </c>
      <c r="E81" s="19">
        <f t="shared" si="1"/>
        <v>99.289411764705875</v>
      </c>
      <c r="F81" s="1"/>
      <c r="G81" s="1"/>
    </row>
    <row r="82" spans="1:7" ht="24">
      <c r="A82" s="13" t="s">
        <v>85</v>
      </c>
      <c r="B82" s="14" t="s">
        <v>1007</v>
      </c>
      <c r="C82" s="15">
        <f>C83+C85+C127+C128+C129+C132+C126+C133+C130+C131</f>
        <v>167546.79999999996</v>
      </c>
      <c r="D82" s="15">
        <f>D83+D85+D127+D128+D129+D132+D126+D133+D130+D131</f>
        <v>121138.89999999998</v>
      </c>
      <c r="E82" s="24">
        <f t="shared" ref="E82:E140" si="2">D82/C82*100</f>
        <v>72.301530079953793</v>
      </c>
    </row>
    <row r="83" spans="1:7" ht="23.25" customHeight="1">
      <c r="A83" s="17" t="s">
        <v>1059</v>
      </c>
      <c r="B83" s="18" t="s">
        <v>1008</v>
      </c>
      <c r="C83" s="19">
        <f>C84</f>
        <v>4857.7</v>
      </c>
      <c r="D83" s="19">
        <f>D84</f>
        <v>1986.6</v>
      </c>
      <c r="E83" s="19">
        <f t="shared" si="2"/>
        <v>40.895897235317122</v>
      </c>
    </row>
    <row r="84" spans="1:7" ht="23.25" customHeight="1">
      <c r="A84" s="17" t="s">
        <v>86</v>
      </c>
      <c r="B84" s="18" t="s">
        <v>1009</v>
      </c>
      <c r="C84" s="19">
        <v>4857.7</v>
      </c>
      <c r="D84" s="19">
        <v>1986.6</v>
      </c>
      <c r="E84" s="19">
        <f t="shared" si="2"/>
        <v>40.895897235317122</v>
      </c>
    </row>
    <row r="85" spans="1:7" ht="23.25" customHeight="1">
      <c r="A85" s="41" t="s">
        <v>1060</v>
      </c>
      <c r="B85" s="26" t="s">
        <v>1010</v>
      </c>
      <c r="C85" s="42">
        <f>C86+C87+C88+C89+C90+C92+C93+C97+C98+C99+C100+C101+C103+C104+C105+C107+C108+C109+C110+C111+C112+C113+C114+C115+C117+C119+C106+C121+C122+C116+C118+C120+C123+C102+C95+C91+C94+C96+C124+C125</f>
        <v>142883.09999999995</v>
      </c>
      <c r="D85" s="42">
        <f>D86+D87+D88+D89+D90+D92+D93+D97+D98+D99+D100+D101+D103+D104+D105+D107+D108+D109+D110+D111+D112+D113+D114+D115+D117+D119+D106+D121+D122+D116+D118+D120+D123+D102+D95+D91+D94+D96+D124+D125</f>
        <v>107247.09999999998</v>
      </c>
      <c r="E85" s="42">
        <f t="shared" si="2"/>
        <v>75.059331719426595</v>
      </c>
    </row>
    <row r="86" spans="1:7" ht="68.25" customHeight="1">
      <c r="A86" s="43" t="s">
        <v>1061</v>
      </c>
      <c r="B86" s="18" t="s">
        <v>1011</v>
      </c>
      <c r="C86" s="42">
        <v>1.8</v>
      </c>
      <c r="D86" s="42"/>
      <c r="E86" s="42">
        <f t="shared" si="2"/>
        <v>0</v>
      </c>
    </row>
    <row r="87" spans="1:7" ht="46.5" customHeight="1">
      <c r="A87" s="43" t="s">
        <v>1062</v>
      </c>
      <c r="B87" s="18" t="s">
        <v>1012</v>
      </c>
      <c r="C87" s="42">
        <v>255.4</v>
      </c>
      <c r="D87" s="42">
        <v>96.6</v>
      </c>
      <c r="E87" s="19">
        <f t="shared" si="2"/>
        <v>37.823022709475332</v>
      </c>
    </row>
    <row r="88" spans="1:7" ht="45.75" customHeight="1">
      <c r="A88" s="44" t="s">
        <v>87</v>
      </c>
      <c r="B88" s="18" t="s">
        <v>1013</v>
      </c>
      <c r="C88" s="42">
        <v>4380.5</v>
      </c>
      <c r="D88" s="42">
        <v>2900.2</v>
      </c>
      <c r="E88" s="19">
        <f t="shared" si="2"/>
        <v>66.207053989270619</v>
      </c>
    </row>
    <row r="89" spans="1:7" ht="36.75" customHeight="1">
      <c r="A89" s="44" t="s">
        <v>88</v>
      </c>
      <c r="B89" s="18" t="s">
        <v>1014</v>
      </c>
      <c r="C89" s="42">
        <v>256.10000000000002</v>
      </c>
      <c r="D89" s="42">
        <v>213.3</v>
      </c>
      <c r="E89" s="19">
        <f t="shared" si="2"/>
        <v>83.287778211636081</v>
      </c>
    </row>
    <row r="90" spans="1:7" ht="39" customHeight="1">
      <c r="A90" s="44" t="s">
        <v>1063</v>
      </c>
      <c r="B90" s="18" t="s">
        <v>1015</v>
      </c>
      <c r="C90" s="42">
        <v>15.3</v>
      </c>
      <c r="D90" s="42">
        <v>2.7</v>
      </c>
      <c r="E90" s="19">
        <f t="shared" si="2"/>
        <v>17.647058823529413</v>
      </c>
    </row>
    <row r="91" spans="1:7" ht="38.25" customHeight="1">
      <c r="A91" s="97" t="s">
        <v>1116</v>
      </c>
      <c r="B91" s="18" t="s">
        <v>1115</v>
      </c>
      <c r="C91" s="42">
        <v>1540.8</v>
      </c>
      <c r="D91" s="42">
        <v>1429.4</v>
      </c>
      <c r="E91" s="19">
        <f t="shared" si="2"/>
        <v>92.769989615784027</v>
      </c>
    </row>
    <row r="92" spans="1:7" ht="45.75" customHeight="1">
      <c r="A92" s="97" t="s">
        <v>976</v>
      </c>
      <c r="B92" s="18" t="s">
        <v>1016</v>
      </c>
      <c r="C92" s="42">
        <v>2611.6999999999998</v>
      </c>
      <c r="D92" s="42">
        <v>1958.4</v>
      </c>
      <c r="E92" s="19">
        <f t="shared" si="2"/>
        <v>74.985641536164195</v>
      </c>
    </row>
    <row r="93" spans="1:7" ht="46.5" customHeight="1">
      <c r="A93" s="97" t="s">
        <v>977</v>
      </c>
      <c r="B93" s="18" t="s">
        <v>1017</v>
      </c>
      <c r="C93" s="42">
        <v>2.6</v>
      </c>
      <c r="D93" s="42">
        <v>2.6</v>
      </c>
      <c r="E93" s="19">
        <f t="shared" si="2"/>
        <v>100</v>
      </c>
    </row>
    <row r="94" spans="1:7" ht="37.5" customHeight="1">
      <c r="A94" s="97" t="s">
        <v>1106</v>
      </c>
      <c r="B94" s="18" t="s">
        <v>1103</v>
      </c>
      <c r="C94" s="42">
        <v>15.9</v>
      </c>
      <c r="D94" s="42">
        <v>15.9</v>
      </c>
      <c r="E94" s="19">
        <f t="shared" si="2"/>
        <v>100</v>
      </c>
    </row>
    <row r="95" spans="1:7" ht="45.75" customHeight="1">
      <c r="A95" s="97" t="s">
        <v>1105</v>
      </c>
      <c r="B95" s="18" t="s">
        <v>1104</v>
      </c>
      <c r="C95" s="42">
        <v>60.5</v>
      </c>
      <c r="D95" s="42">
        <v>45.4</v>
      </c>
      <c r="E95" s="19">
        <f t="shared" si="2"/>
        <v>75.04132231404958</v>
      </c>
    </row>
    <row r="96" spans="1:7" ht="39" customHeight="1">
      <c r="A96" s="97" t="s">
        <v>1108</v>
      </c>
      <c r="B96" s="18" t="s">
        <v>1107</v>
      </c>
      <c r="C96" s="42">
        <v>43.6</v>
      </c>
      <c r="D96" s="42">
        <v>38.700000000000003</v>
      </c>
      <c r="E96" s="19">
        <f t="shared" si="2"/>
        <v>88.761467889908261</v>
      </c>
    </row>
    <row r="97" spans="1:5" ht="47.25" customHeight="1">
      <c r="A97" s="44" t="s">
        <v>1064</v>
      </c>
      <c r="B97" s="18" t="s">
        <v>1018</v>
      </c>
      <c r="C97" s="42">
        <v>63673.1</v>
      </c>
      <c r="D97" s="42">
        <v>47250.3</v>
      </c>
      <c r="E97" s="19">
        <f t="shared" si="2"/>
        <v>74.207632422482973</v>
      </c>
    </row>
    <row r="98" spans="1:5" ht="45.75" customHeight="1">
      <c r="A98" s="43" t="s">
        <v>1065</v>
      </c>
      <c r="B98" s="18" t="s">
        <v>1019</v>
      </c>
      <c r="C98" s="42">
        <v>10.199999999999999</v>
      </c>
      <c r="D98" s="42">
        <v>7.5</v>
      </c>
      <c r="E98" s="42">
        <f t="shared" si="2"/>
        <v>73.529411764705884</v>
      </c>
    </row>
    <row r="99" spans="1:5" ht="59.25" customHeight="1">
      <c r="A99" s="43" t="s">
        <v>89</v>
      </c>
      <c r="B99" s="18" t="s">
        <v>1020</v>
      </c>
      <c r="C99" s="42">
        <v>537.70000000000005</v>
      </c>
      <c r="D99" s="42">
        <v>400.5</v>
      </c>
      <c r="E99" s="19">
        <f t="shared" si="2"/>
        <v>74.483912962618561</v>
      </c>
    </row>
    <row r="100" spans="1:5" ht="57" customHeight="1">
      <c r="A100" s="43" t="s">
        <v>1066</v>
      </c>
      <c r="B100" s="18" t="s">
        <v>1021</v>
      </c>
      <c r="C100" s="115">
        <v>12547.9</v>
      </c>
      <c r="D100" s="42">
        <v>9100.9</v>
      </c>
      <c r="E100" s="19">
        <f t="shared" si="2"/>
        <v>72.529267845615593</v>
      </c>
    </row>
    <row r="101" spans="1:5" ht="56.25" customHeight="1">
      <c r="A101" s="43" t="s">
        <v>1067</v>
      </c>
      <c r="B101" s="18" t="s">
        <v>1022</v>
      </c>
      <c r="C101" s="42">
        <v>20.100000000000001</v>
      </c>
      <c r="D101" s="42">
        <v>15</v>
      </c>
      <c r="E101" s="42">
        <f t="shared" si="2"/>
        <v>74.626865671641781</v>
      </c>
    </row>
    <row r="102" spans="1:5" ht="49.5" customHeight="1">
      <c r="A102" s="43" t="s">
        <v>1088</v>
      </c>
      <c r="B102" s="18" t="s">
        <v>1087</v>
      </c>
      <c r="C102" s="42">
        <v>1348.1</v>
      </c>
      <c r="D102" s="42">
        <v>1018.8</v>
      </c>
      <c r="E102" s="42">
        <f t="shared" si="2"/>
        <v>75.573028707069213</v>
      </c>
    </row>
    <row r="103" spans="1:5" ht="70.5" customHeight="1">
      <c r="A103" s="43" t="s">
        <v>1068</v>
      </c>
      <c r="B103" s="18" t="s">
        <v>1023</v>
      </c>
      <c r="C103" s="42">
        <v>247.6</v>
      </c>
      <c r="D103" s="42">
        <v>187.1</v>
      </c>
      <c r="E103" s="19">
        <f t="shared" si="2"/>
        <v>75.565428109854608</v>
      </c>
    </row>
    <row r="104" spans="1:5" ht="82.5" customHeight="1">
      <c r="A104" s="43" t="s">
        <v>1069</v>
      </c>
      <c r="B104" s="18" t="s">
        <v>1024</v>
      </c>
      <c r="C104" s="19">
        <v>129.9</v>
      </c>
      <c r="D104" s="19">
        <v>97.4</v>
      </c>
      <c r="E104" s="19">
        <f t="shared" si="2"/>
        <v>74.980754426481909</v>
      </c>
    </row>
    <row r="105" spans="1:5" ht="147" customHeight="1">
      <c r="A105" s="107" t="s">
        <v>90</v>
      </c>
      <c r="B105" s="18" t="s">
        <v>1025</v>
      </c>
      <c r="C105" s="19">
        <v>6461.4</v>
      </c>
      <c r="D105" s="19">
        <v>4312.6000000000004</v>
      </c>
      <c r="E105" s="19">
        <f t="shared" si="2"/>
        <v>66.744049277246432</v>
      </c>
    </row>
    <row r="106" spans="1:5" ht="68.25" customHeight="1">
      <c r="A106" s="108" t="s">
        <v>1070</v>
      </c>
      <c r="B106" s="18" t="s">
        <v>1026</v>
      </c>
      <c r="C106" s="19">
        <v>20.3</v>
      </c>
      <c r="D106" s="19">
        <v>15.2</v>
      </c>
      <c r="E106" s="19">
        <f t="shared" si="2"/>
        <v>74.876847290640399</v>
      </c>
    </row>
    <row r="107" spans="1:5" ht="36.75" customHeight="1">
      <c r="A107" s="108" t="s">
        <v>1071</v>
      </c>
      <c r="B107" s="18" t="s">
        <v>1027</v>
      </c>
      <c r="C107" s="19">
        <v>512.20000000000005</v>
      </c>
      <c r="D107" s="19">
        <v>386.6</v>
      </c>
      <c r="E107" s="19">
        <f t="shared" si="2"/>
        <v>75.478328777821162</v>
      </c>
    </row>
    <row r="108" spans="1:5" ht="42" customHeight="1">
      <c r="A108" s="108" t="s">
        <v>91</v>
      </c>
      <c r="B108" s="18" t="s">
        <v>1028</v>
      </c>
      <c r="C108" s="19">
        <v>586.79999999999995</v>
      </c>
      <c r="D108" s="19">
        <v>426.2</v>
      </c>
      <c r="E108" s="19">
        <f t="shared" si="2"/>
        <v>72.63122017723245</v>
      </c>
    </row>
    <row r="109" spans="1:5" ht="67.5" customHeight="1">
      <c r="A109" s="43" t="s">
        <v>1072</v>
      </c>
      <c r="B109" s="18" t="s">
        <v>1042</v>
      </c>
      <c r="C109" s="19">
        <v>3997.3</v>
      </c>
      <c r="D109" s="19">
        <v>3220</v>
      </c>
      <c r="E109" s="19">
        <f t="shared" si="2"/>
        <v>80.554374202586743</v>
      </c>
    </row>
    <row r="110" spans="1:5" ht="81" customHeight="1">
      <c r="A110" s="106" t="s">
        <v>92</v>
      </c>
      <c r="B110" s="18" t="s">
        <v>1043</v>
      </c>
      <c r="C110" s="19">
        <v>55.8</v>
      </c>
      <c r="D110" s="19">
        <v>38.5</v>
      </c>
      <c r="E110" s="19">
        <f t="shared" si="2"/>
        <v>68.996415770609318</v>
      </c>
    </row>
    <row r="111" spans="1:5" ht="69" customHeight="1">
      <c r="A111" s="106" t="s">
        <v>93</v>
      </c>
      <c r="B111" s="18" t="s">
        <v>1044</v>
      </c>
      <c r="C111" s="19">
        <v>11.5</v>
      </c>
      <c r="D111" s="19">
        <v>8.1999999999999993</v>
      </c>
      <c r="E111" s="19">
        <f t="shared" si="2"/>
        <v>71.304347826086953</v>
      </c>
    </row>
    <row r="112" spans="1:5" ht="148.5" customHeight="1">
      <c r="A112" s="109" t="s">
        <v>1073</v>
      </c>
      <c r="B112" s="18" t="s">
        <v>1045</v>
      </c>
      <c r="C112" s="116">
        <v>12625.1</v>
      </c>
      <c r="D112" s="19">
        <v>10631.5</v>
      </c>
      <c r="E112" s="19">
        <f t="shared" si="2"/>
        <v>84.209233986265446</v>
      </c>
    </row>
    <row r="113" spans="1:5" ht="46.5" customHeight="1">
      <c r="A113" s="108" t="s">
        <v>1074</v>
      </c>
      <c r="B113" s="18" t="s">
        <v>1046</v>
      </c>
      <c r="C113" s="19">
        <v>159.19999999999999</v>
      </c>
      <c r="D113" s="19">
        <v>107.6</v>
      </c>
      <c r="E113" s="19">
        <f t="shared" si="2"/>
        <v>67.587939698492463</v>
      </c>
    </row>
    <row r="114" spans="1:5" ht="48.75" customHeight="1">
      <c r="A114" s="106" t="s">
        <v>1075</v>
      </c>
      <c r="B114" s="18" t="s">
        <v>1041</v>
      </c>
      <c r="C114" s="19">
        <v>512.20000000000005</v>
      </c>
      <c r="D114" s="19">
        <v>435.7</v>
      </c>
      <c r="E114" s="19">
        <f t="shared" si="2"/>
        <v>85.064427957828954</v>
      </c>
    </row>
    <row r="115" spans="1:5" ht="59.25" customHeight="1">
      <c r="A115" s="106" t="s">
        <v>1076</v>
      </c>
      <c r="B115" s="18" t="s">
        <v>1040</v>
      </c>
      <c r="C115" s="19">
        <v>6.2</v>
      </c>
      <c r="D115" s="19">
        <v>6.2</v>
      </c>
      <c r="E115" s="19">
        <f t="shared" si="2"/>
        <v>100</v>
      </c>
    </row>
    <row r="116" spans="1:5" ht="50.25" customHeight="1">
      <c r="A116" s="43" t="s">
        <v>1077</v>
      </c>
      <c r="B116" s="18" t="s">
        <v>988</v>
      </c>
      <c r="C116" s="19">
        <v>7.4</v>
      </c>
      <c r="D116" s="19">
        <v>4.7</v>
      </c>
      <c r="E116" s="19">
        <f t="shared" si="2"/>
        <v>63.513513513513509</v>
      </c>
    </row>
    <row r="117" spans="1:5" ht="44.25" customHeight="1">
      <c r="A117" s="106" t="s">
        <v>94</v>
      </c>
      <c r="B117" s="18" t="s">
        <v>987</v>
      </c>
      <c r="C117" s="19">
        <v>3932.2</v>
      </c>
      <c r="D117" s="19">
        <v>3022.4</v>
      </c>
      <c r="E117" s="19">
        <f t="shared" si="2"/>
        <v>76.862824881745595</v>
      </c>
    </row>
    <row r="118" spans="1:5" ht="74.25" customHeight="1">
      <c r="A118" s="43" t="s">
        <v>1078</v>
      </c>
      <c r="B118" s="18" t="s">
        <v>986</v>
      </c>
      <c r="C118" s="19">
        <v>167.9</v>
      </c>
      <c r="D118" s="19">
        <v>31.2</v>
      </c>
      <c r="E118" s="19">
        <f t="shared" si="2"/>
        <v>18.582489577129245</v>
      </c>
    </row>
    <row r="119" spans="1:5" ht="34.5" customHeight="1">
      <c r="A119" s="43" t="s">
        <v>1079</v>
      </c>
      <c r="B119" s="18" t="s">
        <v>989</v>
      </c>
      <c r="C119" s="19">
        <v>656.2</v>
      </c>
      <c r="D119" s="19">
        <v>656.2</v>
      </c>
      <c r="E119" s="19">
        <f t="shared" si="2"/>
        <v>100</v>
      </c>
    </row>
    <row r="120" spans="1:5" ht="48.75" customHeight="1">
      <c r="A120" s="43" t="s">
        <v>1110</v>
      </c>
      <c r="B120" s="18" t="s">
        <v>1109</v>
      </c>
      <c r="C120" s="19">
        <v>19.399999999999999</v>
      </c>
      <c r="D120" s="19"/>
      <c r="E120" s="19">
        <f t="shared" si="2"/>
        <v>0</v>
      </c>
    </row>
    <row r="121" spans="1:5" ht="44.25" customHeight="1">
      <c r="A121" s="43" t="s">
        <v>1080</v>
      </c>
      <c r="B121" s="18" t="s">
        <v>990</v>
      </c>
      <c r="C121" s="19">
        <v>9517.4</v>
      </c>
      <c r="D121" s="19">
        <v>7164.3</v>
      </c>
      <c r="E121" s="19">
        <f t="shared" si="2"/>
        <v>75.275810620547631</v>
      </c>
    </row>
    <row r="122" spans="1:5" ht="45.75" customHeight="1">
      <c r="A122" s="98" t="s">
        <v>95</v>
      </c>
      <c r="B122" s="18" t="s">
        <v>991</v>
      </c>
      <c r="C122" s="19">
        <v>1.5</v>
      </c>
      <c r="D122" s="19">
        <v>1.1000000000000001</v>
      </c>
      <c r="E122" s="19">
        <f t="shared" si="2"/>
        <v>73.333333333333343</v>
      </c>
    </row>
    <row r="123" spans="1:5" ht="43.5" customHeight="1">
      <c r="A123" s="98" t="s">
        <v>1092</v>
      </c>
      <c r="B123" s="18" t="s">
        <v>1093</v>
      </c>
      <c r="C123" s="19">
        <v>15502.5</v>
      </c>
      <c r="D123" s="19">
        <v>11717.1</v>
      </c>
      <c r="E123" s="19">
        <f t="shared" si="2"/>
        <v>75.582002902757623</v>
      </c>
    </row>
    <row r="124" spans="1:5" ht="78.75" customHeight="1">
      <c r="A124" s="98" t="s">
        <v>1121</v>
      </c>
      <c r="B124" s="18" t="s">
        <v>1120</v>
      </c>
      <c r="C124" s="19">
        <v>149.80000000000001</v>
      </c>
      <c r="D124" s="19">
        <v>106.4</v>
      </c>
      <c r="E124" s="19">
        <f t="shared" si="2"/>
        <v>71.028037383177562</v>
      </c>
    </row>
    <row r="125" spans="1:5" ht="42" customHeight="1">
      <c r="A125" s="98" t="s">
        <v>1130</v>
      </c>
      <c r="B125" s="18" t="s">
        <v>1131</v>
      </c>
      <c r="C125" s="19">
        <v>282</v>
      </c>
      <c r="D125" s="19">
        <v>174.7</v>
      </c>
      <c r="E125" s="19">
        <f t="shared" si="2"/>
        <v>61.950354609929072</v>
      </c>
    </row>
    <row r="126" spans="1:5" ht="46.5" customHeight="1">
      <c r="A126" s="45" t="s">
        <v>1081</v>
      </c>
      <c r="B126" s="18" t="s">
        <v>992</v>
      </c>
      <c r="C126" s="19">
        <v>2549.6</v>
      </c>
      <c r="D126" s="19"/>
      <c r="E126" s="19">
        <f t="shared" si="2"/>
        <v>0</v>
      </c>
    </row>
    <row r="127" spans="1:5" ht="46.5" customHeight="1">
      <c r="A127" s="106" t="s">
        <v>1082</v>
      </c>
      <c r="B127" s="18" t="s">
        <v>993</v>
      </c>
      <c r="C127" s="19">
        <v>6366</v>
      </c>
      <c r="D127" s="19">
        <v>4407.5</v>
      </c>
      <c r="E127" s="19">
        <f t="shared" si="2"/>
        <v>69.234998429154885</v>
      </c>
    </row>
    <row r="128" spans="1:5" ht="25.5" customHeight="1">
      <c r="A128" s="99" t="s">
        <v>1083</v>
      </c>
      <c r="B128" s="18" t="s">
        <v>994</v>
      </c>
      <c r="C128" s="19">
        <v>746.3</v>
      </c>
      <c r="D128" s="19">
        <v>545</v>
      </c>
      <c r="E128" s="19">
        <f t="shared" si="2"/>
        <v>73.026932868819515</v>
      </c>
    </row>
    <row r="129" spans="1:5" ht="36" customHeight="1">
      <c r="A129" s="46" t="s">
        <v>1084</v>
      </c>
      <c r="B129" s="18" t="s">
        <v>995</v>
      </c>
      <c r="C129" s="19">
        <v>13</v>
      </c>
      <c r="D129" s="19">
        <v>13</v>
      </c>
      <c r="E129" s="19">
        <f t="shared" si="2"/>
        <v>100</v>
      </c>
    </row>
    <row r="130" spans="1:5" ht="60" customHeight="1">
      <c r="A130" s="103" t="s">
        <v>1113</v>
      </c>
      <c r="B130" s="18" t="s">
        <v>1111</v>
      </c>
      <c r="C130" s="19">
        <v>232.7</v>
      </c>
      <c r="D130" s="19">
        <v>214.6</v>
      </c>
      <c r="E130" s="19">
        <f t="shared" si="2"/>
        <v>92.221744735711226</v>
      </c>
    </row>
    <row r="131" spans="1:5" ht="53.25" customHeight="1">
      <c r="A131" s="103" t="s">
        <v>1114</v>
      </c>
      <c r="B131" s="18" t="s">
        <v>1112</v>
      </c>
      <c r="C131" s="19">
        <v>2675.8</v>
      </c>
      <c r="D131" s="19">
        <v>2468.4</v>
      </c>
      <c r="E131" s="19">
        <f t="shared" si="2"/>
        <v>92.249047013977119</v>
      </c>
    </row>
    <row r="132" spans="1:5" ht="33.75">
      <c r="A132" s="99" t="s">
        <v>1085</v>
      </c>
      <c r="B132" s="18" t="s">
        <v>1029</v>
      </c>
      <c r="C132" s="19">
        <v>2.4</v>
      </c>
      <c r="D132" s="19">
        <v>2.4</v>
      </c>
      <c r="E132" s="19">
        <f t="shared" si="2"/>
        <v>100</v>
      </c>
    </row>
    <row r="133" spans="1:5" ht="22.5">
      <c r="A133" s="110" t="s">
        <v>1086</v>
      </c>
      <c r="B133" s="18" t="s">
        <v>1030</v>
      </c>
      <c r="C133" s="19">
        <v>7220.2</v>
      </c>
      <c r="D133" s="19">
        <v>4254.3</v>
      </c>
      <c r="E133" s="19">
        <f t="shared" si="2"/>
        <v>58.922190521038196</v>
      </c>
    </row>
    <row r="134" spans="1:5" ht="19.5" customHeight="1">
      <c r="A134" s="113" t="s">
        <v>1089</v>
      </c>
      <c r="B134" s="14" t="s">
        <v>1090</v>
      </c>
      <c r="C134" s="24">
        <f>C135+C136</f>
        <v>8686.6</v>
      </c>
      <c r="D134" s="24">
        <f>D135+D136</f>
        <v>7250.9</v>
      </c>
      <c r="E134" s="19">
        <f t="shared" si="2"/>
        <v>83.472244606635499</v>
      </c>
    </row>
    <row r="135" spans="1:5" ht="48" customHeight="1">
      <c r="A135" s="112" t="s">
        <v>1094</v>
      </c>
      <c r="B135" s="18" t="s">
        <v>1091</v>
      </c>
      <c r="C135" s="19">
        <v>5546.5</v>
      </c>
      <c r="D135" s="19">
        <v>4110.8</v>
      </c>
      <c r="E135" s="19">
        <f t="shared" si="2"/>
        <v>74.115207788695585</v>
      </c>
    </row>
    <row r="136" spans="1:5">
      <c r="A136" s="119" t="s">
        <v>1139</v>
      </c>
      <c r="B136" s="18" t="s">
        <v>1132</v>
      </c>
      <c r="C136" s="19">
        <v>3140.1</v>
      </c>
      <c r="D136" s="19">
        <v>3140.1</v>
      </c>
      <c r="E136" s="19">
        <f t="shared" si="2"/>
        <v>100</v>
      </c>
    </row>
    <row r="137" spans="1:5">
      <c r="A137" s="113" t="s">
        <v>1137</v>
      </c>
      <c r="B137" s="14" t="s">
        <v>1138</v>
      </c>
      <c r="C137" s="24">
        <f>C138</f>
        <v>443.5</v>
      </c>
      <c r="D137" s="24">
        <f>D138</f>
        <v>243.5</v>
      </c>
      <c r="E137" s="19">
        <f t="shared" si="2"/>
        <v>54.904171364148816</v>
      </c>
    </row>
    <row r="138" spans="1:5" ht="22.5">
      <c r="A138" s="119" t="s">
        <v>1140</v>
      </c>
      <c r="B138" s="18" t="s">
        <v>1141</v>
      </c>
      <c r="C138" s="19">
        <v>443.5</v>
      </c>
      <c r="D138" s="19">
        <v>243.5</v>
      </c>
      <c r="E138" s="19">
        <f t="shared" si="2"/>
        <v>54.904171364148816</v>
      </c>
    </row>
    <row r="139" spans="1:5" ht="33.75">
      <c r="A139" s="113" t="s">
        <v>1142</v>
      </c>
      <c r="B139" s="14" t="s">
        <v>1143</v>
      </c>
      <c r="C139" s="24">
        <v>4396.5</v>
      </c>
      <c r="D139" s="19">
        <v>4396.5</v>
      </c>
      <c r="E139" s="19">
        <f t="shared" si="2"/>
        <v>100</v>
      </c>
    </row>
    <row r="140" spans="1:5" ht="33.75">
      <c r="A140" s="113" t="s">
        <v>1144</v>
      </c>
      <c r="B140" s="14" t="s">
        <v>1145</v>
      </c>
      <c r="C140" s="24">
        <v>-4396.5</v>
      </c>
      <c r="D140" s="19">
        <v>-4396.5</v>
      </c>
      <c r="E140" s="19">
        <f t="shared" si="2"/>
        <v>100</v>
      </c>
    </row>
    <row r="141" spans="1:5" ht="15" customHeight="1">
      <c r="A141" s="111" t="s">
        <v>96</v>
      </c>
      <c r="B141" s="47" t="s">
        <v>97</v>
      </c>
      <c r="C141" s="24">
        <f>C7+C55</f>
        <v>377713.39999999997</v>
      </c>
      <c r="D141" s="24">
        <f>D7+D55</f>
        <v>267638</v>
      </c>
      <c r="E141" s="24">
        <f>D141/C141*100</f>
        <v>70.857427880504105</v>
      </c>
    </row>
    <row r="142" spans="1:5" ht="17.25" customHeight="1">
      <c r="A142" s="49" t="s">
        <v>98</v>
      </c>
      <c r="B142" s="47"/>
      <c r="C142" s="48"/>
      <c r="D142" s="48"/>
      <c r="E142" s="15"/>
    </row>
    <row r="143" spans="1:5">
      <c r="A143" s="50" t="s">
        <v>99</v>
      </c>
      <c r="B143" s="51" t="s">
        <v>100</v>
      </c>
      <c r="C143" s="52">
        <f>SUM(C144:C149)</f>
        <v>66750.599999999991</v>
      </c>
      <c r="D143" s="52">
        <f>SUM(D144:D149)</f>
        <v>44357.899999999994</v>
      </c>
      <c r="E143" s="53">
        <f t="shared" ref="E143:E161" si="3">ROUND(D143/C143*100,1)</f>
        <v>66.5</v>
      </c>
    </row>
    <row r="144" spans="1:5" ht="33.75" customHeight="1">
      <c r="A144" s="54" t="s">
        <v>101</v>
      </c>
      <c r="B144" s="55" t="s">
        <v>102</v>
      </c>
      <c r="C144" s="56">
        <v>48437.599999999999</v>
      </c>
      <c r="D144" s="56">
        <v>33143.599999999999</v>
      </c>
      <c r="E144" s="57">
        <f t="shared" si="3"/>
        <v>68.400000000000006</v>
      </c>
    </row>
    <row r="145" spans="1:6" ht="15" customHeight="1">
      <c r="A145" s="54" t="s">
        <v>978</v>
      </c>
      <c r="B145" s="55" t="s">
        <v>979</v>
      </c>
      <c r="C145" s="56">
        <v>13</v>
      </c>
      <c r="D145" s="56">
        <v>13</v>
      </c>
      <c r="E145" s="57"/>
      <c r="F145" s="29"/>
    </row>
    <row r="146" spans="1:6" ht="33.75">
      <c r="A146" s="54" t="s">
        <v>103</v>
      </c>
      <c r="B146" s="55" t="s">
        <v>104</v>
      </c>
      <c r="C146" s="56">
        <v>10756.1</v>
      </c>
      <c r="D146" s="56">
        <v>7557.7</v>
      </c>
      <c r="E146" s="57">
        <f t="shared" si="3"/>
        <v>70.3</v>
      </c>
      <c r="F146" s="29"/>
    </row>
    <row r="147" spans="1:6">
      <c r="A147" s="54" t="s">
        <v>105</v>
      </c>
      <c r="B147" s="55" t="s">
        <v>106</v>
      </c>
      <c r="C147" s="56">
        <v>945.1</v>
      </c>
      <c r="D147" s="56">
        <v>945.1</v>
      </c>
      <c r="E147" s="57"/>
      <c r="F147" s="29"/>
    </row>
    <row r="148" spans="1:6">
      <c r="A148" s="54" t="s">
        <v>107</v>
      </c>
      <c r="B148" s="55" t="s">
        <v>108</v>
      </c>
      <c r="C148" s="56">
        <v>226</v>
      </c>
      <c r="D148" s="56">
        <v>0</v>
      </c>
      <c r="E148" s="57"/>
      <c r="F148" s="29"/>
    </row>
    <row r="149" spans="1:6">
      <c r="A149" s="54" t="s">
        <v>109</v>
      </c>
      <c r="B149" s="55" t="s">
        <v>110</v>
      </c>
      <c r="C149" s="56">
        <v>6372.8</v>
      </c>
      <c r="D149" s="56">
        <v>2698.5</v>
      </c>
      <c r="E149" s="57">
        <f t="shared" si="3"/>
        <v>42.3</v>
      </c>
      <c r="F149" s="29"/>
    </row>
    <row r="150" spans="1:6">
      <c r="A150" s="50" t="s">
        <v>111</v>
      </c>
      <c r="B150" s="51" t="s">
        <v>112</v>
      </c>
      <c r="C150" s="52">
        <f>SUM(C151:C151)</f>
        <v>746.3</v>
      </c>
      <c r="D150" s="52">
        <f>SUM(D151:D151)</f>
        <v>489.6</v>
      </c>
      <c r="E150" s="53">
        <f t="shared" si="3"/>
        <v>65.599999999999994</v>
      </c>
      <c r="F150" s="29"/>
    </row>
    <row r="151" spans="1:6" ht="24" customHeight="1">
      <c r="A151" s="54" t="s">
        <v>113</v>
      </c>
      <c r="B151" s="55" t="s">
        <v>114</v>
      </c>
      <c r="C151" s="56">
        <v>746.3</v>
      </c>
      <c r="D151" s="56">
        <v>489.6</v>
      </c>
      <c r="E151" s="57">
        <f t="shared" si="3"/>
        <v>65.599999999999994</v>
      </c>
      <c r="F151" s="29"/>
    </row>
    <row r="152" spans="1:6" ht="24" customHeight="1">
      <c r="A152" s="50" t="s">
        <v>115</v>
      </c>
      <c r="B152" s="51" t="s">
        <v>116</v>
      </c>
      <c r="C152" s="52">
        <f>SUM(C153:C153)</f>
        <v>1637.7</v>
      </c>
      <c r="D152" s="52">
        <f>SUM(D153:D153)</f>
        <v>1043.9000000000001</v>
      </c>
      <c r="E152" s="53">
        <f t="shared" si="3"/>
        <v>63.7</v>
      </c>
      <c r="F152" s="29"/>
    </row>
    <row r="153" spans="1:6" ht="13.5" customHeight="1">
      <c r="A153" s="54" t="s">
        <v>117</v>
      </c>
      <c r="B153" s="55" t="s">
        <v>1117</v>
      </c>
      <c r="C153" s="56">
        <v>1637.7</v>
      </c>
      <c r="D153" s="56">
        <v>1043.9000000000001</v>
      </c>
      <c r="E153" s="57">
        <f t="shared" si="3"/>
        <v>63.7</v>
      </c>
      <c r="F153" s="29"/>
    </row>
    <row r="154" spans="1:6">
      <c r="A154" s="50" t="s">
        <v>118</v>
      </c>
      <c r="B154" s="51" t="s">
        <v>119</v>
      </c>
      <c r="C154" s="52">
        <f>SUM(C155:C157)</f>
        <v>50207.4</v>
      </c>
      <c r="D154" s="52">
        <f>SUM(D155:D157)</f>
        <v>36873.700000000004</v>
      </c>
      <c r="E154" s="53">
        <f t="shared" si="3"/>
        <v>73.400000000000006</v>
      </c>
      <c r="F154" s="29"/>
    </row>
    <row r="155" spans="1:6">
      <c r="A155" s="54" t="s">
        <v>120</v>
      </c>
      <c r="B155" s="55" t="s">
        <v>121</v>
      </c>
      <c r="C155" s="56">
        <v>49.4</v>
      </c>
      <c r="D155" s="56">
        <v>4.5</v>
      </c>
      <c r="E155" s="57">
        <f t="shared" si="3"/>
        <v>9.1</v>
      </c>
      <c r="F155" s="29"/>
    </row>
    <row r="156" spans="1:6">
      <c r="A156" s="54" t="s">
        <v>122</v>
      </c>
      <c r="B156" s="55" t="s">
        <v>123</v>
      </c>
      <c r="C156" s="56">
        <v>47337.9</v>
      </c>
      <c r="D156" s="56">
        <v>35771.4</v>
      </c>
      <c r="E156" s="57">
        <f t="shared" si="3"/>
        <v>75.599999999999994</v>
      </c>
      <c r="F156" s="29"/>
    </row>
    <row r="157" spans="1:6">
      <c r="A157" s="54" t="s">
        <v>124</v>
      </c>
      <c r="B157" s="55" t="s">
        <v>125</v>
      </c>
      <c r="C157" s="56">
        <v>2820.1</v>
      </c>
      <c r="D157" s="56">
        <v>1097.8</v>
      </c>
      <c r="E157" s="57">
        <f t="shared" si="3"/>
        <v>38.9</v>
      </c>
      <c r="F157" s="29"/>
    </row>
    <row r="158" spans="1:6">
      <c r="A158" s="50" t="s">
        <v>126</v>
      </c>
      <c r="B158" s="51" t="s">
        <v>127</v>
      </c>
      <c r="C158" s="52">
        <f>SUM(C159:C162)</f>
        <v>12090.8</v>
      </c>
      <c r="D158" s="52">
        <f>SUM(D159:D162)</f>
        <v>6181</v>
      </c>
      <c r="E158" s="53">
        <f t="shared" si="3"/>
        <v>51.1</v>
      </c>
      <c r="F158" s="29"/>
    </row>
    <row r="159" spans="1:6">
      <c r="A159" s="54" t="s">
        <v>128</v>
      </c>
      <c r="B159" s="55" t="s">
        <v>129</v>
      </c>
      <c r="C159" s="56">
        <v>200</v>
      </c>
      <c r="D159" s="56">
        <v>63.3</v>
      </c>
      <c r="E159" s="53">
        <f t="shared" si="3"/>
        <v>31.7</v>
      </c>
      <c r="F159" s="29"/>
    </row>
    <row r="160" spans="1:6">
      <c r="A160" s="54" t="s">
        <v>128</v>
      </c>
      <c r="B160" s="55" t="s">
        <v>130</v>
      </c>
      <c r="C160" s="56">
        <v>3147.5</v>
      </c>
      <c r="D160" s="56">
        <v>2538.3000000000002</v>
      </c>
      <c r="E160" s="57">
        <f t="shared" si="3"/>
        <v>80.599999999999994</v>
      </c>
      <c r="F160" s="29"/>
    </row>
    <row r="161" spans="1:6">
      <c r="A161" s="54" t="s">
        <v>131</v>
      </c>
      <c r="B161" s="55" t="s">
        <v>132</v>
      </c>
      <c r="C161" s="56">
        <v>8593.2999999999993</v>
      </c>
      <c r="D161" s="56">
        <v>3475.5</v>
      </c>
      <c r="E161" s="57">
        <f t="shared" si="3"/>
        <v>40.4</v>
      </c>
      <c r="F161" s="29"/>
    </row>
    <row r="162" spans="1:6" ht="12.75" customHeight="1">
      <c r="A162" s="54" t="s">
        <v>980</v>
      </c>
      <c r="B162" s="55" t="s">
        <v>981</v>
      </c>
      <c r="C162" s="56">
        <v>150</v>
      </c>
      <c r="D162" s="56">
        <v>103.9</v>
      </c>
      <c r="E162" s="57">
        <v>0</v>
      </c>
      <c r="F162" s="29"/>
    </row>
    <row r="163" spans="1:6">
      <c r="A163" s="50" t="s">
        <v>133</v>
      </c>
      <c r="B163" s="51" t="s">
        <v>134</v>
      </c>
      <c r="C163" s="52">
        <f>SUM(C164:C168)</f>
        <v>149188.59999999998</v>
      </c>
      <c r="D163" s="52">
        <f>SUM(D164:D168)</f>
        <v>105954.30000000002</v>
      </c>
      <c r="E163" s="53">
        <f t="shared" ref="E163:E181" si="4">ROUND(D163/C163*100,1)</f>
        <v>71</v>
      </c>
      <c r="F163" s="29"/>
    </row>
    <row r="164" spans="1:6">
      <c r="A164" s="54" t="s">
        <v>135</v>
      </c>
      <c r="B164" s="55" t="s">
        <v>136</v>
      </c>
      <c r="C164" s="56">
        <v>14818.4</v>
      </c>
      <c r="D164" s="56">
        <v>9977.2000000000007</v>
      </c>
      <c r="E164" s="57">
        <f t="shared" si="4"/>
        <v>67.3</v>
      </c>
      <c r="F164" s="29"/>
    </row>
    <row r="165" spans="1:6">
      <c r="A165" s="54" t="s">
        <v>137</v>
      </c>
      <c r="B165" s="55" t="s">
        <v>138</v>
      </c>
      <c r="C165" s="56">
        <v>107764.8</v>
      </c>
      <c r="D165" s="56">
        <v>76858.100000000006</v>
      </c>
      <c r="E165" s="57">
        <f t="shared" si="4"/>
        <v>71.3</v>
      </c>
      <c r="F165" s="29"/>
    </row>
    <row r="166" spans="1:6">
      <c r="A166" s="54" t="s">
        <v>139</v>
      </c>
      <c r="B166" s="55" t="s">
        <v>140</v>
      </c>
      <c r="C166" s="56">
        <v>13738.2</v>
      </c>
      <c r="D166" s="56">
        <v>9073.1</v>
      </c>
      <c r="E166" s="57">
        <f t="shared" si="4"/>
        <v>66</v>
      </c>
      <c r="F166" s="29"/>
    </row>
    <row r="167" spans="1:6">
      <c r="A167" s="54" t="s">
        <v>141</v>
      </c>
      <c r="B167" s="55" t="s">
        <v>142</v>
      </c>
      <c r="C167" s="56">
        <v>1700.8</v>
      </c>
      <c r="D167" s="56">
        <v>1589.3</v>
      </c>
      <c r="E167" s="57">
        <f t="shared" si="4"/>
        <v>93.4</v>
      </c>
      <c r="F167" s="29"/>
    </row>
    <row r="168" spans="1:6">
      <c r="A168" s="54" t="s">
        <v>143</v>
      </c>
      <c r="B168" s="55" t="s">
        <v>144</v>
      </c>
      <c r="C168" s="56">
        <v>11166.4</v>
      </c>
      <c r="D168" s="56">
        <v>8456.6</v>
      </c>
      <c r="E168" s="57">
        <f t="shared" si="4"/>
        <v>75.7</v>
      </c>
      <c r="F168" s="29"/>
    </row>
    <row r="169" spans="1:6">
      <c r="A169" s="50" t="s">
        <v>145</v>
      </c>
      <c r="B169" s="51" t="s">
        <v>146</v>
      </c>
      <c r="C169" s="52">
        <f>SUM(C170:C170)</f>
        <v>23135.4</v>
      </c>
      <c r="D169" s="52">
        <f>SUM(D170:D170)</f>
        <v>13457.4</v>
      </c>
      <c r="E169" s="53">
        <f t="shared" si="4"/>
        <v>58.2</v>
      </c>
      <c r="F169" s="29"/>
    </row>
    <row r="170" spans="1:6">
      <c r="A170" s="54" t="s">
        <v>147</v>
      </c>
      <c r="B170" s="55" t="s">
        <v>148</v>
      </c>
      <c r="C170" s="56">
        <v>23135.4</v>
      </c>
      <c r="D170" s="56">
        <v>13457.4</v>
      </c>
      <c r="E170" s="57">
        <f t="shared" si="4"/>
        <v>58.2</v>
      </c>
      <c r="F170" s="29"/>
    </row>
    <row r="171" spans="1:6">
      <c r="A171" s="50" t="s">
        <v>149</v>
      </c>
      <c r="B171" s="51">
        <v>1000</v>
      </c>
      <c r="C171" s="52">
        <f>SUM(C172:C176)</f>
        <v>91128.3</v>
      </c>
      <c r="D171" s="52">
        <f>SUM(D172:D176)</f>
        <v>64191.099999999991</v>
      </c>
      <c r="E171" s="53">
        <f t="shared" si="4"/>
        <v>70.400000000000006</v>
      </c>
      <c r="F171" s="29"/>
    </row>
    <row r="172" spans="1:6">
      <c r="A172" s="54" t="s">
        <v>150</v>
      </c>
      <c r="B172" s="55">
        <v>1001</v>
      </c>
      <c r="C172" s="56">
        <v>2137.4</v>
      </c>
      <c r="D172" s="56">
        <v>1471.4</v>
      </c>
      <c r="E172" s="57">
        <f t="shared" si="4"/>
        <v>68.8</v>
      </c>
      <c r="F172" s="29"/>
    </row>
    <row r="173" spans="1:6">
      <c r="A173" s="54" t="s">
        <v>151</v>
      </c>
      <c r="B173" s="55">
        <v>1002</v>
      </c>
      <c r="C173" s="56">
        <v>12625.1</v>
      </c>
      <c r="D173" s="56">
        <v>10631.5</v>
      </c>
      <c r="E173" s="57">
        <f t="shared" si="4"/>
        <v>84.2</v>
      </c>
      <c r="F173" s="29"/>
    </row>
    <row r="174" spans="1:6">
      <c r="A174" s="54" t="s">
        <v>152</v>
      </c>
      <c r="B174" s="55">
        <v>1003</v>
      </c>
      <c r="C174" s="56">
        <v>17289.2</v>
      </c>
      <c r="D174" s="56">
        <v>11090.3</v>
      </c>
      <c r="E174" s="57">
        <f t="shared" si="4"/>
        <v>64.099999999999994</v>
      </c>
      <c r="F174" s="29"/>
    </row>
    <row r="175" spans="1:6">
      <c r="A175" s="54" t="s">
        <v>153</v>
      </c>
      <c r="B175" s="55">
        <v>1004</v>
      </c>
      <c r="C175" s="56">
        <v>51286.9</v>
      </c>
      <c r="D175" s="56">
        <v>34568.699999999997</v>
      </c>
      <c r="E175" s="57">
        <f t="shared" si="4"/>
        <v>67.400000000000006</v>
      </c>
      <c r="F175" s="29"/>
    </row>
    <row r="176" spans="1:6">
      <c r="A176" s="54" t="s">
        <v>154</v>
      </c>
      <c r="B176" s="55">
        <v>1006</v>
      </c>
      <c r="C176" s="56">
        <v>7789.7</v>
      </c>
      <c r="D176" s="56">
        <v>6429.2</v>
      </c>
      <c r="E176" s="57">
        <f t="shared" si="4"/>
        <v>82.5</v>
      </c>
      <c r="F176" s="29"/>
    </row>
    <row r="177" spans="1:6">
      <c r="A177" s="50" t="s">
        <v>155</v>
      </c>
      <c r="B177" s="51">
        <v>1100</v>
      </c>
      <c r="C177" s="52">
        <f>SUM(C178:C179)</f>
        <v>368</v>
      </c>
      <c r="D177" s="52">
        <f>D178+D179</f>
        <v>251</v>
      </c>
      <c r="E177" s="53">
        <f t="shared" si="4"/>
        <v>68.2</v>
      </c>
      <c r="F177" s="29"/>
    </row>
    <row r="178" spans="1:6">
      <c r="A178" s="54" t="s">
        <v>156</v>
      </c>
      <c r="B178" s="55" t="s">
        <v>968</v>
      </c>
      <c r="C178" s="56"/>
      <c r="D178" s="56">
        <v>0</v>
      </c>
      <c r="E178" s="57"/>
      <c r="F178" s="29"/>
    </row>
    <row r="179" spans="1:6">
      <c r="A179" s="54" t="s">
        <v>969</v>
      </c>
      <c r="B179" s="55" t="s">
        <v>967</v>
      </c>
      <c r="C179" s="56">
        <v>368</v>
      </c>
      <c r="D179" s="56">
        <v>251</v>
      </c>
      <c r="E179" s="57">
        <f t="shared" si="4"/>
        <v>68.2</v>
      </c>
      <c r="F179" s="29"/>
    </row>
    <row r="180" spans="1:6" ht="24">
      <c r="A180" s="50" t="s">
        <v>157</v>
      </c>
      <c r="B180" s="51">
        <v>1300</v>
      </c>
      <c r="C180" s="52">
        <f>SUM(C181:C181)</f>
        <v>0</v>
      </c>
      <c r="D180" s="52">
        <f>SUM(D181:D181)</f>
        <v>0</v>
      </c>
      <c r="E180" s="53" t="e">
        <f>ROUND(D180/C180*100,1)</f>
        <v>#DIV/0!</v>
      </c>
      <c r="F180" s="29"/>
    </row>
    <row r="181" spans="1:6" ht="22.5">
      <c r="A181" s="54" t="s">
        <v>158</v>
      </c>
      <c r="B181" s="55">
        <v>1301</v>
      </c>
      <c r="C181" s="56">
        <v>0</v>
      </c>
      <c r="D181" s="56">
        <v>0</v>
      </c>
      <c r="E181" s="53" t="e">
        <f t="shared" si="4"/>
        <v>#DIV/0!</v>
      </c>
      <c r="F181" s="29"/>
    </row>
    <row r="182" spans="1:6">
      <c r="A182" s="50" t="s">
        <v>159</v>
      </c>
      <c r="B182" s="55"/>
      <c r="C182" s="52">
        <f>C143+C150+C152+C154+C158+C163+C169+C171+C177+C180</f>
        <v>395253.1</v>
      </c>
      <c r="D182" s="52">
        <f>D143+D150+D152+D154+D158+D163+D169+D171+D177+D180</f>
        <v>272799.90000000002</v>
      </c>
      <c r="E182" s="53">
        <f>ROUND(D182/C182*100,1)</f>
        <v>69</v>
      </c>
      <c r="F182" s="29"/>
    </row>
    <row r="183" spans="1:6">
      <c r="A183" s="50"/>
      <c r="B183" s="58"/>
      <c r="C183" s="52">
        <f>C141-C182</f>
        <v>-17539.700000000012</v>
      </c>
      <c r="D183" s="52">
        <f>D141-D182</f>
        <v>-5161.9000000000233</v>
      </c>
      <c r="E183" s="53"/>
      <c r="F183" s="29"/>
    </row>
    <row r="184" spans="1:6">
      <c r="A184" s="59" t="s">
        <v>160</v>
      </c>
      <c r="B184" s="60"/>
      <c r="C184" s="52">
        <f>C142-C183</f>
        <v>17539.700000000012</v>
      </c>
      <c r="D184" s="52">
        <f>D142-D183</f>
        <v>5161.9000000000233</v>
      </c>
      <c r="E184" s="62"/>
      <c r="F184" s="29"/>
    </row>
    <row r="185" spans="1:6">
      <c r="A185" s="63" t="s">
        <v>161</v>
      </c>
      <c r="B185" s="64" t="s">
        <v>162</v>
      </c>
      <c r="C185" s="65">
        <f>C186+C197+C202</f>
        <v>17539.699999999953</v>
      </c>
      <c r="D185" s="65">
        <f>D186+D197+D202</f>
        <v>5161.9000000000233</v>
      </c>
      <c r="E185" s="22"/>
      <c r="F185" s="29"/>
    </row>
    <row r="186" spans="1:6" ht="14.25" customHeight="1">
      <c r="A186" s="66" t="s">
        <v>163</v>
      </c>
      <c r="B186" s="55" t="s">
        <v>164</v>
      </c>
      <c r="C186" s="67">
        <f>C194</f>
        <v>0</v>
      </c>
      <c r="D186" s="67">
        <f>D194</f>
        <v>0</v>
      </c>
      <c r="E186" s="19"/>
    </row>
    <row r="187" spans="1:6" ht="11.25" customHeight="1">
      <c r="A187" s="66" t="s">
        <v>165</v>
      </c>
      <c r="B187" s="55" t="s">
        <v>166</v>
      </c>
      <c r="C187" s="67"/>
      <c r="D187" s="67"/>
      <c r="E187" s="19"/>
    </row>
    <row r="188" spans="1:6" ht="22.5">
      <c r="A188" s="66" t="s">
        <v>167</v>
      </c>
      <c r="B188" s="55" t="s">
        <v>168</v>
      </c>
      <c r="C188" s="67"/>
      <c r="D188" s="67"/>
      <c r="E188" s="19"/>
    </row>
    <row r="189" spans="1:6" ht="22.5">
      <c r="A189" s="66" t="s">
        <v>169</v>
      </c>
      <c r="B189" s="55" t="s">
        <v>170</v>
      </c>
      <c r="C189" s="67"/>
      <c r="D189" s="67"/>
      <c r="E189" s="19"/>
    </row>
    <row r="190" spans="1:6" ht="22.5">
      <c r="A190" s="66" t="s">
        <v>171</v>
      </c>
      <c r="B190" s="55" t="s">
        <v>172</v>
      </c>
      <c r="C190" s="67">
        <v>0</v>
      </c>
      <c r="D190" s="67"/>
      <c r="E190" s="19"/>
    </row>
    <row r="191" spans="1:6" ht="12.75" customHeight="1">
      <c r="A191" s="66" t="s">
        <v>173</v>
      </c>
      <c r="B191" s="55" t="s">
        <v>174</v>
      </c>
      <c r="C191" s="67"/>
      <c r="D191" s="67"/>
      <c r="E191" s="19"/>
    </row>
    <row r="192" spans="1:6" ht="23.25" customHeight="1">
      <c r="A192" s="66" t="s">
        <v>175</v>
      </c>
      <c r="B192" s="55" t="s">
        <v>971</v>
      </c>
      <c r="C192" s="67"/>
      <c r="D192" s="67"/>
      <c r="E192" s="19"/>
    </row>
    <row r="193" spans="1:5" ht="23.25" customHeight="1">
      <c r="A193" s="66" t="s">
        <v>176</v>
      </c>
      <c r="B193" s="55" t="s">
        <v>177</v>
      </c>
      <c r="C193" s="67">
        <v>0</v>
      </c>
      <c r="D193" s="67">
        <v>0</v>
      </c>
      <c r="E193" s="19"/>
    </row>
    <row r="194" spans="1:5" ht="21.75" customHeight="1">
      <c r="A194" s="66" t="s">
        <v>178</v>
      </c>
      <c r="B194" s="55" t="s">
        <v>179</v>
      </c>
      <c r="C194" s="67">
        <f>SUM(C195)</f>
        <v>0</v>
      </c>
      <c r="D194" s="67"/>
      <c r="E194" s="19"/>
    </row>
    <row r="195" spans="1:5" ht="25.5" customHeight="1">
      <c r="A195" s="66" t="s">
        <v>180</v>
      </c>
      <c r="B195" s="55" t="s">
        <v>181</v>
      </c>
      <c r="C195" s="67">
        <f>C196</f>
        <v>0</v>
      </c>
      <c r="D195" s="67"/>
      <c r="E195" s="19"/>
    </row>
    <row r="196" spans="1:5" ht="23.25" customHeight="1">
      <c r="A196" s="66" t="s">
        <v>182</v>
      </c>
      <c r="B196" s="55" t="s">
        <v>183</v>
      </c>
      <c r="C196" s="67">
        <v>0</v>
      </c>
      <c r="D196" s="67"/>
      <c r="E196" s="19"/>
    </row>
    <row r="197" spans="1:5" ht="23.25" customHeight="1">
      <c r="A197" s="66" t="s">
        <v>184</v>
      </c>
      <c r="B197" s="55" t="s">
        <v>185</v>
      </c>
      <c r="C197" s="67">
        <f>C198</f>
        <v>-388189.30000000005</v>
      </c>
      <c r="D197" s="67">
        <f>D198</f>
        <v>-267638</v>
      </c>
      <c r="E197" s="19"/>
    </row>
    <row r="198" spans="1:5">
      <c r="A198" s="66" t="s">
        <v>186</v>
      </c>
      <c r="B198" s="55" t="s">
        <v>187</v>
      </c>
      <c r="C198" s="67">
        <f>C199</f>
        <v>-388189.30000000005</v>
      </c>
      <c r="D198" s="67">
        <f>D199</f>
        <v>-267638</v>
      </c>
      <c r="E198" s="19"/>
    </row>
    <row r="199" spans="1:5">
      <c r="A199" s="66" t="s">
        <v>186</v>
      </c>
      <c r="B199" s="55" t="s">
        <v>188</v>
      </c>
      <c r="C199" s="67">
        <f>C200+C201</f>
        <v>-388189.30000000005</v>
      </c>
      <c r="D199" s="67">
        <f>D200+D201</f>
        <v>-267638</v>
      </c>
      <c r="E199" s="19"/>
    </row>
    <row r="200" spans="1:5" ht="24.75" customHeight="1">
      <c r="A200" s="66" t="s">
        <v>189</v>
      </c>
      <c r="B200" s="55" t="s">
        <v>190</v>
      </c>
      <c r="C200" s="67">
        <v>-332138.90000000002</v>
      </c>
      <c r="D200" s="67">
        <v>-238131.3</v>
      </c>
      <c r="E200" s="19"/>
    </row>
    <row r="201" spans="1:5" ht="24" customHeight="1">
      <c r="A201" s="66" t="s">
        <v>191</v>
      </c>
      <c r="B201" s="55" t="s">
        <v>192</v>
      </c>
      <c r="C201" s="67">
        <v>-56050.400000000001</v>
      </c>
      <c r="D201" s="67">
        <v>-29506.7</v>
      </c>
      <c r="E201" s="19"/>
    </row>
    <row r="202" spans="1:5" ht="23.25" customHeight="1">
      <c r="A202" s="66" t="s">
        <v>193</v>
      </c>
      <c r="B202" s="55" t="s">
        <v>185</v>
      </c>
      <c r="C202" s="67">
        <f>C203</f>
        <v>405729</v>
      </c>
      <c r="D202" s="67">
        <f>D203</f>
        <v>272799.90000000002</v>
      </c>
      <c r="E202" s="19"/>
    </row>
    <row r="203" spans="1:5" ht="15" customHeight="1">
      <c r="A203" s="66" t="s">
        <v>194</v>
      </c>
      <c r="B203" s="55" t="s">
        <v>195</v>
      </c>
      <c r="C203" s="67">
        <f>C205</f>
        <v>405729</v>
      </c>
      <c r="D203" s="67">
        <f>D205</f>
        <v>272799.90000000002</v>
      </c>
      <c r="E203" s="19"/>
    </row>
    <row r="204" spans="1:5">
      <c r="A204" s="66" t="s">
        <v>196</v>
      </c>
      <c r="B204" s="55" t="s">
        <v>195</v>
      </c>
      <c r="C204" s="67"/>
      <c r="D204" s="67"/>
      <c r="E204" s="19"/>
    </row>
    <row r="205" spans="1:5">
      <c r="A205" s="66" t="s">
        <v>197</v>
      </c>
      <c r="B205" s="55" t="s">
        <v>198</v>
      </c>
      <c r="C205" s="67">
        <f>C206</f>
        <v>405729</v>
      </c>
      <c r="D205" s="67">
        <f>D206</f>
        <v>272799.90000000002</v>
      </c>
      <c r="E205" s="19"/>
    </row>
    <row r="206" spans="1:5" ht="15.75" customHeight="1">
      <c r="A206" s="66" t="s">
        <v>199</v>
      </c>
      <c r="B206" s="55" t="s">
        <v>200</v>
      </c>
      <c r="C206" s="67">
        <f>C207+C208</f>
        <v>405729</v>
      </c>
      <c r="D206" s="67">
        <f>D207+D208</f>
        <v>272799.90000000002</v>
      </c>
      <c r="E206" s="19"/>
    </row>
    <row r="207" spans="1:5" ht="27" customHeight="1">
      <c r="A207" s="66" t="s">
        <v>1036</v>
      </c>
      <c r="B207" s="55" t="s">
        <v>200</v>
      </c>
      <c r="C207" s="67">
        <v>342471.1</v>
      </c>
      <c r="D207" s="67">
        <v>231903.7</v>
      </c>
      <c r="E207" s="19"/>
    </row>
    <row r="208" spans="1:5" ht="26.25" customHeight="1">
      <c r="A208" s="66" t="s">
        <v>201</v>
      </c>
      <c r="B208" s="55" t="s">
        <v>202</v>
      </c>
      <c r="C208" s="67">
        <v>63257.9</v>
      </c>
      <c r="D208" s="67">
        <v>40896.199999999997</v>
      </c>
      <c r="E208" s="19"/>
    </row>
    <row r="209" spans="1:5" ht="72" hidden="1">
      <c r="A209" s="68" t="s">
        <v>203</v>
      </c>
      <c r="B209" s="55" t="s">
        <v>204</v>
      </c>
      <c r="C209" s="69"/>
      <c r="D209" s="69"/>
      <c r="E209" s="28"/>
    </row>
    <row r="210" spans="1:5" ht="36">
      <c r="A210" s="70" t="s">
        <v>205</v>
      </c>
      <c r="B210" s="18" t="s">
        <v>206</v>
      </c>
      <c r="C210" s="69"/>
      <c r="D210" s="69"/>
      <c r="E210" s="62"/>
    </row>
    <row r="211" spans="1:5" ht="36">
      <c r="A211" s="70" t="s">
        <v>207</v>
      </c>
      <c r="B211" s="18" t="s">
        <v>208</v>
      </c>
      <c r="C211" s="69"/>
      <c r="D211" s="69"/>
      <c r="E211" s="62"/>
    </row>
    <row r="212" spans="1:5" ht="14.25" customHeight="1">
      <c r="A212" s="63" t="s">
        <v>209</v>
      </c>
      <c r="B212" s="71" t="s">
        <v>210</v>
      </c>
      <c r="C212" s="61">
        <v>17539.599999999999</v>
      </c>
      <c r="D212" s="61">
        <v>5161.8999999999996</v>
      </c>
      <c r="E212" s="72"/>
    </row>
    <row r="213" spans="1:5">
      <c r="A213" s="73"/>
      <c r="B213" s="73"/>
    </row>
    <row r="214" spans="1:5" hidden="1">
      <c r="A214" s="73"/>
      <c r="B214" s="73"/>
    </row>
    <row r="215" spans="1:5" hidden="1">
      <c r="A215" s="73"/>
      <c r="B215" s="73"/>
    </row>
    <row r="216" spans="1:5" hidden="1">
      <c r="A216" s="74"/>
      <c r="B216" s="75"/>
      <c r="C216" s="76"/>
      <c r="D216" s="76"/>
    </row>
    <row r="217" spans="1:5">
      <c r="A217" s="77" t="s">
        <v>211</v>
      </c>
      <c r="B217" s="75"/>
      <c r="C217" s="76"/>
      <c r="D217" s="78" t="s">
        <v>212</v>
      </c>
      <c r="E217" s="12"/>
    </row>
  </sheetData>
  <sheetProtection selectLockedCells="1" selectUnlockedCells="1"/>
  <autoFilter ref="A5:B21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1" t="s">
        <v>213</v>
      </c>
      <c r="B1" s="121"/>
      <c r="C1" s="121"/>
      <c r="D1" s="121"/>
      <c r="E1" s="121"/>
      <c r="F1" s="121"/>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2022-10-19T07:04:25Z</dcterms:modified>
</cp:coreProperties>
</file>