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0" yWindow="0" windowWidth="15480" windowHeight="8190"/>
  </bookViews>
  <sheets>
    <sheet name="01.12.2019" sheetId="1" r:id="rId1"/>
  </sheets>
  <definedNames>
    <definedName name="Excel_BuiltIn__FilterDatabase" localSheetId="0">'01.12.2019'!$A$5:$E$5</definedName>
    <definedName name="_xlnm.Print_Titles" localSheetId="0">'01.12.2019'!$5:$5</definedName>
  </definedNames>
  <calcPr calcId="124519"/>
</workbook>
</file>

<file path=xl/calcChain.xml><?xml version="1.0" encoding="utf-8"?>
<calcChain xmlns="http://schemas.openxmlformats.org/spreadsheetml/2006/main">
  <c r="F138" i="1"/>
  <c r="G136"/>
  <c r="G137"/>
  <c r="G138"/>
  <c r="E50"/>
  <c r="D50"/>
  <c r="C50"/>
  <c r="G79"/>
  <c r="G80"/>
  <c r="E133"/>
  <c r="G135"/>
  <c r="D133"/>
  <c r="E68"/>
  <c r="D68"/>
  <c r="C68"/>
  <c r="F135"/>
  <c r="F136"/>
  <c r="D39"/>
  <c r="E39"/>
  <c r="C39"/>
  <c r="G49"/>
  <c r="F49"/>
  <c r="E10"/>
  <c r="F11"/>
  <c r="D198"/>
  <c r="E26"/>
  <c r="E119"/>
  <c r="E137"/>
  <c r="F137" s="1"/>
  <c r="D137"/>
  <c r="C137"/>
  <c r="C133"/>
  <c r="C119"/>
  <c r="G130"/>
  <c r="F130"/>
  <c r="E129"/>
  <c r="D129"/>
  <c r="D123"/>
  <c r="G140"/>
  <c r="F140"/>
  <c r="E139"/>
  <c r="D119"/>
  <c r="F109"/>
  <c r="G109"/>
  <c r="D139"/>
  <c r="C139"/>
  <c r="C15"/>
  <c r="D10"/>
  <c r="C10"/>
  <c r="D26"/>
  <c r="G14"/>
  <c r="F14"/>
  <c r="C51"/>
  <c r="C123"/>
  <c r="C180"/>
  <c r="D155"/>
  <c r="E51"/>
  <c r="F139" l="1"/>
  <c r="G139"/>
  <c r="G129"/>
  <c r="D67"/>
  <c r="C126"/>
  <c r="F80"/>
  <c r="E19" l="1"/>
  <c r="F79" l="1"/>
  <c r="E159"/>
  <c r="G124"/>
  <c r="G125"/>
  <c r="F124"/>
  <c r="F125"/>
  <c r="E67"/>
  <c r="E123"/>
  <c r="E121"/>
  <c r="F82"/>
  <c r="G82"/>
  <c r="G75"/>
  <c r="D159"/>
  <c r="C129"/>
  <c r="F129" s="1"/>
  <c r="F75"/>
  <c r="C159"/>
  <c r="D51"/>
  <c r="E112"/>
  <c r="D112"/>
  <c r="C112"/>
  <c r="G33"/>
  <c r="F33"/>
  <c r="D131"/>
  <c r="F123" l="1"/>
  <c r="G123"/>
  <c r="D115"/>
  <c r="E115"/>
  <c r="G134"/>
  <c r="F134"/>
  <c r="F54"/>
  <c r="G54"/>
  <c r="F53"/>
  <c r="F52"/>
  <c r="G53"/>
  <c r="G52"/>
  <c r="D151"/>
  <c r="G81"/>
  <c r="G61"/>
  <c r="D176"/>
  <c r="D180"/>
  <c r="G78"/>
  <c r="F64"/>
  <c r="G64"/>
  <c r="C67"/>
  <c r="F81"/>
  <c r="F78"/>
  <c r="C55"/>
  <c r="F108"/>
  <c r="G108"/>
  <c r="F88"/>
  <c r="G88"/>
  <c r="F17"/>
  <c r="G17"/>
  <c r="G56"/>
  <c r="G57"/>
  <c r="F56"/>
  <c r="F57"/>
  <c r="E59"/>
  <c r="C178"/>
  <c r="D126"/>
  <c r="E131"/>
  <c r="C131"/>
  <c r="F132"/>
  <c r="G132"/>
  <c r="G128"/>
  <c r="F128"/>
  <c r="G127"/>
  <c r="F127"/>
  <c r="E126"/>
  <c r="G122"/>
  <c r="F122"/>
  <c r="D121"/>
  <c r="C121"/>
  <c r="G120"/>
  <c r="F120"/>
  <c r="G118"/>
  <c r="E117"/>
  <c r="D117"/>
  <c r="C117"/>
  <c r="F118"/>
  <c r="C115"/>
  <c r="F116"/>
  <c r="G116"/>
  <c r="E110"/>
  <c r="E65" s="1"/>
  <c r="D110"/>
  <c r="C110"/>
  <c r="F111"/>
  <c r="E55"/>
  <c r="D55"/>
  <c r="C26"/>
  <c r="G36"/>
  <c r="G35"/>
  <c r="G34"/>
  <c r="D59"/>
  <c r="C59"/>
  <c r="C58" s="1"/>
  <c r="E28"/>
  <c r="D28"/>
  <c r="C28"/>
  <c r="C30"/>
  <c r="D30"/>
  <c r="E30"/>
  <c r="C65" l="1"/>
  <c r="D65"/>
  <c r="F133"/>
  <c r="G67"/>
  <c r="F51"/>
  <c r="G133"/>
  <c r="G51"/>
  <c r="G55"/>
  <c r="G112"/>
  <c r="F67"/>
  <c r="F112"/>
  <c r="F26"/>
  <c r="G26"/>
  <c r="G30"/>
  <c r="G31"/>
  <c r="G25"/>
  <c r="F25"/>
  <c r="G24"/>
  <c r="E195"/>
  <c r="G11"/>
  <c r="G102"/>
  <c r="D201"/>
  <c r="D200" s="1"/>
  <c r="E58"/>
  <c r="E38" s="1"/>
  <c r="E37" s="1"/>
  <c r="F104"/>
  <c r="G104"/>
  <c r="D178"/>
  <c r="F61"/>
  <c r="C201"/>
  <c r="C200" s="1"/>
  <c r="G117"/>
  <c r="F55"/>
  <c r="F102"/>
  <c r="G105"/>
  <c r="F105"/>
  <c r="D58"/>
  <c r="G107"/>
  <c r="F87"/>
  <c r="G87"/>
  <c r="F84"/>
  <c r="G84"/>
  <c r="G69"/>
  <c r="G71"/>
  <c r="F69"/>
  <c r="F71"/>
  <c r="G131"/>
  <c r="F131"/>
  <c r="F126"/>
  <c r="G126"/>
  <c r="G114"/>
  <c r="F101"/>
  <c r="G101"/>
  <c r="G91"/>
  <c r="F63"/>
  <c r="G63"/>
  <c r="G60"/>
  <c r="G62"/>
  <c r="F60"/>
  <c r="F62"/>
  <c r="D22"/>
  <c r="D21" s="1"/>
  <c r="C22"/>
  <c r="C21" s="1"/>
  <c r="D143"/>
  <c r="D32"/>
  <c r="C38" l="1"/>
  <c r="C37" s="1"/>
  <c r="D38"/>
  <c r="D37" s="1"/>
  <c r="G59"/>
  <c r="G50"/>
  <c r="F58"/>
  <c r="G58"/>
  <c r="F59"/>
  <c r="E22"/>
  <c r="E21" s="1"/>
  <c r="D15"/>
  <c r="G146"/>
  <c r="F146"/>
  <c r="F92"/>
  <c r="G92"/>
  <c r="F121" l="1"/>
  <c r="G121"/>
  <c r="G115"/>
  <c r="F48"/>
  <c r="F76"/>
  <c r="F77"/>
  <c r="G77"/>
  <c r="F117"/>
  <c r="F114"/>
  <c r="G76"/>
  <c r="F110"/>
  <c r="C153"/>
  <c r="C151"/>
  <c r="C143"/>
  <c r="D195"/>
  <c r="D192" s="1"/>
  <c r="D193"/>
  <c r="C155"/>
  <c r="C176"/>
  <c r="D170"/>
  <c r="C170"/>
  <c r="C168"/>
  <c r="D162"/>
  <c r="C162"/>
  <c r="G148"/>
  <c r="F148"/>
  <c r="E32"/>
  <c r="G32" s="1"/>
  <c r="C32"/>
  <c r="E198"/>
  <c r="E197" s="1"/>
  <c r="E151"/>
  <c r="G151" s="1"/>
  <c r="G41"/>
  <c r="G43"/>
  <c r="G44"/>
  <c r="G45"/>
  <c r="G47"/>
  <c r="G48"/>
  <c r="F41"/>
  <c r="F43"/>
  <c r="F44"/>
  <c r="F45"/>
  <c r="F47"/>
  <c r="C7"/>
  <c r="D7"/>
  <c r="E7"/>
  <c r="F8"/>
  <c r="G8"/>
  <c r="F9"/>
  <c r="G9"/>
  <c r="G10"/>
  <c r="F12"/>
  <c r="G12"/>
  <c r="F13"/>
  <c r="G13"/>
  <c r="E15"/>
  <c r="G15" s="1"/>
  <c r="F16"/>
  <c r="G16"/>
  <c r="F18"/>
  <c r="G18"/>
  <c r="G22"/>
  <c r="F23"/>
  <c r="G23"/>
  <c r="F24"/>
  <c r="F27"/>
  <c r="G27"/>
  <c r="F30"/>
  <c r="F31"/>
  <c r="F34"/>
  <c r="F35"/>
  <c r="F40"/>
  <c r="G40"/>
  <c r="C46"/>
  <c r="C42" s="1"/>
  <c r="D46"/>
  <c r="D42" s="1"/>
  <c r="E46"/>
  <c r="E42" s="1"/>
  <c r="F50"/>
  <c r="F66"/>
  <c r="G66"/>
  <c r="G68"/>
  <c r="F72"/>
  <c r="G72"/>
  <c r="F73"/>
  <c r="G73"/>
  <c r="F74"/>
  <c r="G74"/>
  <c r="F83"/>
  <c r="G83"/>
  <c r="F85"/>
  <c r="G85"/>
  <c r="F86"/>
  <c r="G86"/>
  <c r="F89"/>
  <c r="G89"/>
  <c r="F90"/>
  <c r="G90"/>
  <c r="F91"/>
  <c r="F93"/>
  <c r="G93"/>
  <c r="F94"/>
  <c r="G94"/>
  <c r="F95"/>
  <c r="G95"/>
  <c r="F96"/>
  <c r="G96"/>
  <c r="F97"/>
  <c r="G97"/>
  <c r="F98"/>
  <c r="G98"/>
  <c r="F99"/>
  <c r="G99"/>
  <c r="F100"/>
  <c r="G100"/>
  <c r="F103"/>
  <c r="G103"/>
  <c r="F106"/>
  <c r="G106"/>
  <c r="F107"/>
  <c r="F113"/>
  <c r="G113"/>
  <c r="F115"/>
  <c r="F119"/>
  <c r="G119"/>
  <c r="E143"/>
  <c r="F145"/>
  <c r="G145"/>
  <c r="F147"/>
  <c r="G147"/>
  <c r="F149"/>
  <c r="G149"/>
  <c r="F150"/>
  <c r="G150"/>
  <c r="F152"/>
  <c r="G152"/>
  <c r="D153"/>
  <c r="E153"/>
  <c r="F154"/>
  <c r="G154"/>
  <c r="E155"/>
  <c r="F156"/>
  <c r="G156"/>
  <c r="F157"/>
  <c r="G157"/>
  <c r="F158"/>
  <c r="G158"/>
  <c r="F159"/>
  <c r="E162"/>
  <c r="F163"/>
  <c r="G163"/>
  <c r="F164"/>
  <c r="G164"/>
  <c r="F165"/>
  <c r="G165"/>
  <c r="F166"/>
  <c r="G166"/>
  <c r="F167"/>
  <c r="G167"/>
  <c r="D168"/>
  <c r="E168"/>
  <c r="F169"/>
  <c r="G169"/>
  <c r="E170"/>
  <c r="F171"/>
  <c r="G171"/>
  <c r="F172"/>
  <c r="G172"/>
  <c r="F173"/>
  <c r="G173"/>
  <c r="F174"/>
  <c r="G174"/>
  <c r="F175"/>
  <c r="G175"/>
  <c r="E176"/>
  <c r="F177"/>
  <c r="G177"/>
  <c r="E178"/>
  <c r="F179"/>
  <c r="E180"/>
  <c r="G180" s="1"/>
  <c r="F181"/>
  <c r="G181"/>
  <c r="F182"/>
  <c r="G182"/>
  <c r="E188"/>
  <c r="E190"/>
  <c r="C195"/>
  <c r="C192" s="1"/>
  <c r="C187" s="1"/>
  <c r="E192"/>
  <c r="E187" s="1"/>
  <c r="C198"/>
  <c r="C197" s="1"/>
  <c r="D197"/>
  <c r="E201"/>
  <c r="E200" s="1"/>
  <c r="F22"/>
  <c r="F68"/>
  <c r="E6" l="1"/>
  <c r="D187"/>
  <c r="D186" s="1"/>
  <c r="F170"/>
  <c r="F176"/>
  <c r="F153"/>
  <c r="F32"/>
  <c r="F15"/>
  <c r="F7"/>
  <c r="F168"/>
  <c r="G7"/>
  <c r="D6"/>
  <c r="C6"/>
  <c r="F180"/>
  <c r="E186"/>
  <c r="G153"/>
  <c r="G170"/>
  <c r="G155"/>
  <c r="F39"/>
  <c r="F21"/>
  <c r="F10"/>
  <c r="E183"/>
  <c r="F151"/>
  <c r="F42"/>
  <c r="G42"/>
  <c r="G21"/>
  <c r="G159"/>
  <c r="G46"/>
  <c r="G39"/>
  <c r="C183"/>
  <c r="F46"/>
  <c r="F178"/>
  <c r="G162"/>
  <c r="F162"/>
  <c r="G176"/>
  <c r="F155"/>
  <c r="D183"/>
  <c r="F143"/>
  <c r="C186"/>
  <c r="G168"/>
  <c r="G65"/>
  <c r="G143"/>
  <c r="F65"/>
  <c r="E141" l="1"/>
  <c r="E185" s="1"/>
  <c r="F6"/>
  <c r="G6"/>
  <c r="G183"/>
  <c r="F183"/>
  <c r="G38"/>
  <c r="D141"/>
  <c r="G37"/>
  <c r="F38"/>
  <c r="G141" l="1"/>
  <c r="D185"/>
  <c r="C141"/>
  <c r="F37"/>
  <c r="C185" l="1"/>
  <c r="F141"/>
</calcChain>
</file>

<file path=xl/sharedStrings.xml><?xml version="1.0" encoding="utf-8"?>
<sst xmlns="http://schemas.openxmlformats.org/spreadsheetml/2006/main" count="402" uniqueCount="389">
  <si>
    <t>Сводка</t>
  </si>
  <si>
    <t>(тыс. рублей)</t>
  </si>
  <si>
    <t>Наименование показателя</t>
  </si>
  <si>
    <t>Код дохода по КД</t>
  </si>
  <si>
    <t>%   исполнения к году</t>
  </si>
  <si>
    <t>НАЛОГОВЫЕ И НЕНАЛОГОВЫЕ ДОХОДЫ</t>
  </si>
  <si>
    <t>000 1 00 00000 00 0000 000</t>
  </si>
  <si>
    <t>НАЛОГИ НА ПРИБЫЛЬ, ДОХОДЫ</t>
  </si>
  <si>
    <t>000 1 01 00000 00 0000 000</t>
  </si>
  <si>
    <t>Налог на доходы физических лиц</t>
  </si>
  <si>
    <t>000 1 01 02000 01 0000 110</t>
  </si>
  <si>
    <t>Акцизы по подакцизным товарам(продукции), производимым на территории Российской Федерации</t>
  </si>
  <si>
    <t>000 1 03 02000 01 0000 110</t>
  </si>
  <si>
    <t>НАЛОГИ НА СОВОКУПНЫЙ ДОХОД</t>
  </si>
  <si>
    <t>000 1 05 00000 00 0000 000</t>
  </si>
  <si>
    <t>Единый налог на вмененный доход для отдельных видов деятельности</t>
  </si>
  <si>
    <t>000 1 05 02000 02 0000 110</t>
  </si>
  <si>
    <t>Единый сельскохозяйственный налог</t>
  </si>
  <si>
    <t>000 1 05 03000 01 0000 110</t>
  </si>
  <si>
    <t>ГОСУДАРСТВЕННАЯ ПОШЛИНА</t>
  </si>
  <si>
    <t>000 1 08 00000 00 0000 000</t>
  </si>
  <si>
    <t>Государственная пошлина по делам , рассматриваемым в судах общей юрисдикции, мировыми судьями (за исключением Верховного Суда  Российской Федерации)</t>
  </si>
  <si>
    <t>000 1 08 03010 01 0000 110</t>
  </si>
  <si>
    <t>Государственная пошлина за совершение действий, связанных с приобретением гражданства Российской Федерации или выходом из гражданства Российской Федерации, а также с въездом в  Российскую  Федерацию или выездом из Российской Федерации</t>
  </si>
  <si>
    <t>000 1 08 06000 01 0000 110</t>
  </si>
  <si>
    <t>Государственная пошлина за государственную регистрацию, а также за совершение прочих юридически значимых действий</t>
  </si>
  <si>
    <t>000 1 08 07000 01 0000 110</t>
  </si>
  <si>
    <t>ДОХОДЫ ОТ ИСПОЛЬЗОВАНИЯ ИМУЩЕСТВА, НАХОДЯЩЕГОСЯ В ГОСУДАРСТВЕННОЙ И МУНИЦИПАЛЬНОЙ СОБСТВЕННОСТИ</t>
  </si>
  <si>
    <t>000 1 11 00000 00 0000 000</t>
  </si>
  <si>
    <t>000 1 11 05000 00 0000 120</t>
  </si>
  <si>
    <t xml:space="preserve">000 1 11 09045 05 0000 120 </t>
  </si>
  <si>
    <t>ДОХОДЫ ОТ ОКАЗАНИЯ ПЛАТНЫХ УСЛУГ(РАБОТ)И КОМПЕНСАЦИИ ЗАТРАТ ГОСУДАРСТВА</t>
  </si>
  <si>
    <t>000 1 13 0000 00 0000 000</t>
  </si>
  <si>
    <t>Прочие доходы от компенсации затрат бюджетов муниципальных районов</t>
  </si>
  <si>
    <t xml:space="preserve">000 1 13 02995 05 0000 130 </t>
  </si>
  <si>
    <t>ДОХОДЫ ОТ ПРОДАЖИ МАТЕРИАЛЬНЫХ И НЕМАТЕРИАЛЬНЫХ АКТИВОВ</t>
  </si>
  <si>
    <t>000 1 14 00000 00 0000 000</t>
  </si>
  <si>
    <t>000 1 14 06000 00 0000 430</t>
  </si>
  <si>
    <t>ШТРАФЫ, САНКЦИИ, ВОЗМЕЩЕНИЕ УЩЕРБА</t>
  </si>
  <si>
    <t>000 1 16 00000 00 0000 000</t>
  </si>
  <si>
    <t>ПРОЧИЕ НЕНАЛОГОВЫЕ ДОХОДЫ</t>
  </si>
  <si>
    <t>000 1 17 00000 00 0000 000</t>
  </si>
  <si>
    <t>БЕЗВОЗМЕЗДНЫЕ ПОСТУПЛЕНИЯ</t>
  </si>
  <si>
    <t>000 2 00 00000 00 0000 000</t>
  </si>
  <si>
    <t>БЕЗВОЗМЕЗДНЫЕ ПОСТУПЛЕНИЯ ОТ ДРУГИХ БЮДЖЕТОВ БЮДЖЕТНОЙ СИСТЕМЫ РОССИЙСКОЙ ФЕДЕРАЦИИ</t>
  </si>
  <si>
    <t>000 2 02 20000 00 0000 000</t>
  </si>
  <si>
    <t>Дотации бюджетам субъектов Российской Федерации и муниципальных образований</t>
  </si>
  <si>
    <t>Дотации бюджетам муниципальных районов на выравнивание бюджетной обеспеченности</t>
  </si>
  <si>
    <t>Дотации бюджетам муниципальных районов на поддержку мер по обеспечению сбалансированности бюджетов</t>
  </si>
  <si>
    <t>000 2 02 01003 05 0000 151</t>
  </si>
  <si>
    <t>Субсидии бюджетам субъектов Российской Федерации и муниципальных образований (межбюджетные субсидии)</t>
  </si>
  <si>
    <t>000 2 02 02000 00 0000 151</t>
  </si>
  <si>
    <t xml:space="preserve">Субсидии бюджетам на реализацию федеральных  целевых программ </t>
  </si>
  <si>
    <t>000 2 02 02051 00 0000 151</t>
  </si>
  <si>
    <t xml:space="preserve">Субсидии бюджетам муниципальных районов на реализацию федеральных  целевых программ </t>
  </si>
  <si>
    <t>000 2 02 02051 05 0000 151</t>
  </si>
  <si>
    <t>Субсидии бюджетам на создание в общеобразовательных организациях, расположенных в сельской местности, условий для занятий физической культурой и спортом</t>
  </si>
  <si>
    <t>000 2 02 02215 00 0000 151</t>
  </si>
  <si>
    <t xml:space="preserve">Прочие субсидии </t>
  </si>
  <si>
    <t>000 2 02 02999 00 0000 151</t>
  </si>
  <si>
    <t>Прочие субсидии бюджетам муниципальных районов</t>
  </si>
  <si>
    <t>000 2 02 02999 05 0000 151</t>
  </si>
  <si>
    <t>Субсидии бюджетам бюджетной системы РФ (межбюджетные субсидии)</t>
  </si>
  <si>
    <t>Субвенции бюджетам субъектов Российской Федерации и муниципальных образований</t>
  </si>
  <si>
    <t>Субвенции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</si>
  <si>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000 2 02 03090 05 0000 151</t>
  </si>
  <si>
    <t>000 2 02 30024 05 9382 151</t>
  </si>
  <si>
    <t>Доходы бюджета - Всего</t>
  </si>
  <si>
    <t>000 8 50 00000 00 0000 000</t>
  </si>
  <si>
    <t xml:space="preserve">Расходы   </t>
  </si>
  <si>
    <t>Общегосударственные вопросы</t>
  </si>
  <si>
    <t>0100</t>
  </si>
  <si>
    <t>Функционирование Правительства Российской Федерации, высших исполнительных органов государственной власти субъектов Российской Федерации, местных администраций</t>
  </si>
  <si>
    <t>0104</t>
  </si>
  <si>
    <t>Обеспечение деятельности финансовых, налоговых и таможенных органов и органов финансового (финансово-бюджетного) надзора</t>
  </si>
  <si>
    <t>0106</t>
  </si>
  <si>
    <t xml:space="preserve">Обеспечение  проведения выборов и референдумов </t>
  </si>
  <si>
    <t>0107</t>
  </si>
  <si>
    <t>Резервные фонды</t>
  </si>
  <si>
    <t>0111</t>
  </si>
  <si>
    <t>Другие общегосударственные вопросы</t>
  </si>
  <si>
    <t>0113</t>
  </si>
  <si>
    <t>Национальная оборона</t>
  </si>
  <si>
    <t>0200</t>
  </si>
  <si>
    <t>Мобилизационная и вневойсковая подготовка</t>
  </si>
  <si>
    <t>0203</t>
  </si>
  <si>
    <t>Национальная безопасность и правоохранительная деятельность</t>
  </si>
  <si>
    <t>0300</t>
  </si>
  <si>
    <t>Национальная экономика</t>
  </si>
  <si>
    <t>0400</t>
  </si>
  <si>
    <t>Сельское хозяйство и рыболовство</t>
  </si>
  <si>
    <t>0405</t>
  </si>
  <si>
    <t>Дорожное хозяйство (дорожные фонды)</t>
  </si>
  <si>
    <t>0409</t>
  </si>
  <si>
    <t>Другие вопросы в области национальной экономики</t>
  </si>
  <si>
    <t>0412</t>
  </si>
  <si>
    <t>Жилищно-коммунальное хозяйство</t>
  </si>
  <si>
    <t>0500</t>
  </si>
  <si>
    <t>Образование</t>
  </si>
  <si>
    <t>0700</t>
  </si>
  <si>
    <t>Дошкольное образование</t>
  </si>
  <si>
    <t>0701</t>
  </si>
  <si>
    <t>Общее образование</t>
  </si>
  <si>
    <t>0702</t>
  </si>
  <si>
    <t>Профессиональное образование</t>
  </si>
  <si>
    <t>0703</t>
  </si>
  <si>
    <t>Молодежная политика и оздоровление детей</t>
  </si>
  <si>
    <t>0707</t>
  </si>
  <si>
    <t>Другие вопросы в области образования</t>
  </si>
  <si>
    <t>0709</t>
  </si>
  <si>
    <t>Культура, кинематография</t>
  </si>
  <si>
    <t>0800</t>
  </si>
  <si>
    <t>Культура</t>
  </si>
  <si>
    <t>0801</t>
  </si>
  <si>
    <t>Социальная политика</t>
  </si>
  <si>
    <t>1000</t>
  </si>
  <si>
    <t>Пенсионное обеспечение</t>
  </si>
  <si>
    <t>1001</t>
  </si>
  <si>
    <t>Социальное обслуживание населения</t>
  </si>
  <si>
    <t>1002</t>
  </si>
  <si>
    <t>Социальное обеспечение населения</t>
  </si>
  <si>
    <t>1003</t>
  </si>
  <si>
    <t>Охрана семьи и детства</t>
  </si>
  <si>
    <t>1004</t>
  </si>
  <si>
    <t>Другие вопросы в области социальной политики</t>
  </si>
  <si>
    <t>1006</t>
  </si>
  <si>
    <t>Физическая культура и спорт</t>
  </si>
  <si>
    <t>1100</t>
  </si>
  <si>
    <t>Обслуживание государственного и муниципального долга</t>
  </si>
  <si>
    <t>1300</t>
  </si>
  <si>
    <t>Обслуживание государственного внутреннего и муниципального долга</t>
  </si>
  <si>
    <t>1301</t>
  </si>
  <si>
    <t>Межбюджетные трансферты общего характера бюджетам субъектов Российской Федерации и муниципальных образований</t>
  </si>
  <si>
    <t>1400</t>
  </si>
  <si>
    <t>Дотации на выравнивание бюджетной обеспеченности субъектов Российской Федерации и муниципальных образований</t>
  </si>
  <si>
    <t>1401</t>
  </si>
  <si>
    <t>1403</t>
  </si>
  <si>
    <t>Расходы бюджета - ИТОГО</t>
  </si>
  <si>
    <t>9600</t>
  </si>
  <si>
    <t>Результат исполнения бюджета (дефицит "--", профицит "+")</t>
  </si>
  <si>
    <t>Источники финансирования дефицита бюджета - всего</t>
  </si>
  <si>
    <t>000 90 00 00 00 00 0000 000</t>
  </si>
  <si>
    <t>ИСТОЧНИКИ ВНУТРЕННЕГО ФИНАНСИРОВАНИЯ ДЕФИЦИТОВ БЮДЖЕТОВ</t>
  </si>
  <si>
    <t>000 01 00 00 00 00 0000 000</t>
  </si>
  <si>
    <t>Погашение кредитов, предоставленных кредитными организациями в валюте Российской Федерации</t>
  </si>
  <si>
    <t>000 01 02 00 00 00 0000 800</t>
  </si>
  <si>
    <t>Погашение бюджетами муниципальных районов кредитов от  кредитных организаций в валюте Российской Федерации</t>
  </si>
  <si>
    <t>000 01 02 00 00 05 0000 810</t>
  </si>
  <si>
    <t>Получение кредитов от кредитных организаций в валюте Российской Федерации</t>
  </si>
  <si>
    <t>000 01 02 00 00 00 0000 700</t>
  </si>
  <si>
    <t>Получение кредитов от кредитных организаций бюджетами  муниципальных районов в валюте Российской Федерации</t>
  </si>
  <si>
    <t>000 01 02 00 00 05 0000 710</t>
  </si>
  <si>
    <t>Бюджетные кредиты от других бюджетов бюджетной системы Российской Федерации</t>
  </si>
  <si>
    <t>000 01 03 00 00 00 0000 000</t>
  </si>
  <si>
    <t>Получение бюджетных кредитов от других бюджетов бюджетной системы Российской  Федерации в валюте Российской  Федерации бюджетами муниципальных районов в валюте  Российской Федерации</t>
  </si>
  <si>
    <t>000 01 03 01 00 00 0000 700</t>
  </si>
  <si>
    <t>000 01 03 01 00 05 0000 710</t>
  </si>
  <si>
    <t>Погашение бюджетных кредитов, полученных от других бюджетов бюджетной системы Российской Федерации</t>
  </si>
  <si>
    <t>000 01 03 01 00 00 0000 800</t>
  </si>
  <si>
    <t>Погашение бюджетами муниципальных районов кредитов от других бюджетов бюджетной системы Российской Федерации</t>
  </si>
  <si>
    <t>000 01 03 01 00 05 0000 810</t>
  </si>
  <si>
    <t xml:space="preserve">Уменьшение прочих остатков денежных средств бюджетов </t>
  </si>
  <si>
    <t>000 01 05 02 00 00 0000 600</t>
  </si>
  <si>
    <t xml:space="preserve">Уменьшение прочих остатков  средств бюджетов </t>
  </si>
  <si>
    <t>000 01 05 02 01 00 0000 610</t>
  </si>
  <si>
    <t>Уменьшение прочих остатков денежных средств бюджетов муниципальных районов</t>
  </si>
  <si>
    <t>000 01 05 02 01 05 0000 610</t>
  </si>
  <si>
    <t>Операции по управлению остатками средств на единых счетах бюджетов</t>
  </si>
  <si>
    <t>000 01 05 02 00 00 0000 000</t>
  </si>
  <si>
    <t>Увеличение финансовых активов в государственной (муниципальной) собственности за счет средств организаций, лицевые счета которым открыты в территориаьных органах Федерального казначейства или в финансовых органах в соответствии с законодательством Российской Федерации</t>
  </si>
  <si>
    <t>000 01 05 02 01 00 0000 500</t>
  </si>
  <si>
    <t>Увеличение прочих остатков денежных средств бюджетов муниципальных районов</t>
  </si>
  <si>
    <t>000 01 05 02 01 05 0000 510</t>
  </si>
  <si>
    <t>Изменение остатков средств,всего</t>
  </si>
  <si>
    <t>000 01 05 00 00 00 0000 000</t>
  </si>
  <si>
    <t xml:space="preserve"> Начальник  Управления финансов администрации  Малосердобинского района</t>
  </si>
  <si>
    <t>_____________________</t>
  </si>
  <si>
    <t>Л.В. Финаева</t>
  </si>
  <si>
    <t>Доходы от продажи земельных участков, находящигося в государственной и муниципальной собственности (за исключением земельных учаавтономных учреждений)</t>
  </si>
  <si>
    <t>000 114 02000 00 0000 410</t>
  </si>
  <si>
    <t>1105</t>
  </si>
  <si>
    <t xml:space="preserve">Другие вопросы  в области физической культуры и спорта </t>
  </si>
  <si>
    <t>0105</t>
  </si>
  <si>
    <t>Судебная  система</t>
  </si>
  <si>
    <t>Прочие субсидии бюджетам муниципальных районов на повышение оплаты труда педаг.работников муниц. учреждений дополн.образования детей в соответствии с Указом Президента РФ от 01.06.2012 №761 "О нацинальной стратегии действий в интересах детей на 2012-2017г</t>
  </si>
  <si>
    <t xml:space="preserve">Прочие субсидии бюджетам муниц.районов на повышение оплаты труда работников муниц.учреждений культуры в соответствии с Указом Президента  РФ от 07.05.2012 г №597 "О мероприятиях по реализации государственной социальной политики" </t>
  </si>
  <si>
    <t>Прочие субсидии бюджетам муниципальных районов на повышение оплаты труда работников бюджетной сферы в связи с увеличением минимального размера оплаты труда</t>
  </si>
  <si>
    <t xml:space="preserve">Прочие субсидии бюджетам муниципальных районов насофинансирование строительства (реконстукции),капитального ремонта,ремонта и содержания автомобильных дорог общего пользования местного значения,а так же на капитальный ремонт и ремонт дворовых территорий многоквартирных домов населенных пунктов </t>
  </si>
  <si>
    <t>Прочие субсидии бюджетам муниципальных районов на капитальный ремонт муниципальных общеобразовательных организаций</t>
  </si>
  <si>
    <t>000 2 02 10000 00 0000 150</t>
  </si>
  <si>
    <t>000 2 02 15001 05 0000 150</t>
  </si>
  <si>
    <t>000 2 02 15002 05 0000 150</t>
  </si>
  <si>
    <t xml:space="preserve"> 000 2 02 20000 00 0000 150</t>
  </si>
  <si>
    <t xml:space="preserve">000 2 02 25497 00 000 150 </t>
  </si>
  <si>
    <t>000 2 02 29999 00 0000 150</t>
  </si>
  <si>
    <t>000 2 02 29999 05 0000 150</t>
  </si>
  <si>
    <t>000 2 02 29999 05 9205 150</t>
  </si>
  <si>
    <t>000 2 02 29999 05 9206 150</t>
  </si>
  <si>
    <t xml:space="preserve">000 2 02 29999 05 9210 150 </t>
  </si>
  <si>
    <t xml:space="preserve">000 2 02 29999 05 9224 150 </t>
  </si>
  <si>
    <t>000 2 02 30000 00 0000 150</t>
  </si>
  <si>
    <t>000 2 02 30022 05 0000 150</t>
  </si>
  <si>
    <t>000 2 02 30024 05 9301 150</t>
  </si>
  <si>
    <t>000 2 02 30024 05 9302 150</t>
  </si>
  <si>
    <t>000 2 02 30024 05 9303 150</t>
  </si>
  <si>
    <t>000 2 02 30024 05 0000 150</t>
  </si>
  <si>
    <t>000 2 02 30024 05 9305 150</t>
  </si>
  <si>
    <t>000 2 02 30024 05 9308 150</t>
  </si>
  <si>
    <t xml:space="preserve">000 2 02 30024 05 9310 150 </t>
  </si>
  <si>
    <t>000 2 02 35380 05 000 150</t>
  </si>
  <si>
    <t>000 2 02 35137 05 0000 150</t>
  </si>
  <si>
    <t>000 2 02 35120 05 0000 150</t>
  </si>
  <si>
    <t>000 2 02 35084 05 9604 150</t>
  </si>
  <si>
    <t xml:space="preserve">000 2 02 35084 05 9335 150 </t>
  </si>
  <si>
    <t>000 2 02 30024 05 9399 150</t>
  </si>
  <si>
    <t>000 2 02 30024 05 9398 150</t>
  </si>
  <si>
    <t>000 2 02 30024 05 9393 150</t>
  </si>
  <si>
    <t>000 2 02 30024 05 9389 150</t>
  </si>
  <si>
    <t>000 2 02 30024 05 9387 150</t>
  </si>
  <si>
    <t>000 2 02 30024 05 9386 150</t>
  </si>
  <si>
    <t>000 2 02 30024 05 9385 150</t>
  </si>
  <si>
    <t>000 2 02 30024 05 9384 150</t>
  </si>
  <si>
    <t>000 2 02 30024 05 9383 150</t>
  </si>
  <si>
    <t>000 2 02 30024 05 9380 150</t>
  </si>
  <si>
    <t>000 2 02 30024 05 9379 150</t>
  </si>
  <si>
    <t>000 2 02 30024 05 9377 150</t>
  </si>
  <si>
    <t>000 2 02 30024 05 9372 150</t>
  </si>
  <si>
    <t>000 2 02 30024 05 9370 150</t>
  </si>
  <si>
    <t>000 2 02 30024 05 9369 150</t>
  </si>
  <si>
    <t>000 2 02 30024 05 9368 150</t>
  </si>
  <si>
    <t>000 2 02 30024 05 9366 150</t>
  </si>
  <si>
    <t>000 2 02 30024 05 9346 150</t>
  </si>
  <si>
    <t>000 2 02 30024 05 9337 150</t>
  </si>
  <si>
    <t>000 2 02 30024 05 9334 150</t>
  </si>
  <si>
    <t>000 2 02 30024 05 9332 150</t>
  </si>
  <si>
    <t>000 2 02 30024 05 9330 150</t>
  </si>
  <si>
    <t xml:space="preserve">000 2 02 30024 05 9311 150 </t>
  </si>
  <si>
    <t>000 2 02 30024 05 9363 150</t>
  </si>
  <si>
    <t>Прочие межбюджетные трансферты общего характера</t>
  </si>
  <si>
    <t>Налог, взимаем. в связи с применением  упрощенной системы налогобл.</t>
  </si>
  <si>
    <t>Доходы от сдачи в аренду имущества, состовляющего казну муниципальных районов(за исключением земельных участков)</t>
  </si>
  <si>
    <t>ПЛАТЕЖИ ПРИ ПОЛЬЗОВАНИИ ПРИРОДНЫМИ РЕСУРСАМИ</t>
  </si>
  <si>
    <t>000 1 12 00000 00 0000 000</t>
  </si>
  <si>
    <t>Плата за негативное воздействие на окружающую среду</t>
  </si>
  <si>
    <t>000 1 12 01000 01 0000 120</t>
  </si>
  <si>
    <t>000 105 01000 01 1000 110</t>
  </si>
  <si>
    <t>Доходы от реализации имущества, находящигося в оперативном управлении учреждений,находящихся в ведении органов управления муниципальных районов (за исключением имущества муниципальных бюджетных и автономных учреждений)</t>
  </si>
  <si>
    <t xml:space="preserve">000 1 11 05075 05 0000 120 </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</si>
  <si>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</si>
  <si>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000 1 11 05035 05 0000 120</t>
  </si>
  <si>
    <t>000 1 11 05013 05 0000 120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</si>
  <si>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 а также средства от продажи права на заключение договоров аренды указанных земельных участков</t>
  </si>
  <si>
    <t>Доходы от сдачи в аренду имущества, находящегося в оперативном управлении органов управления муниципальных районов и созданных ими учреждений (за исключением имущества муниципальных бюджетных и автономных учреждений)</t>
  </si>
  <si>
    <t>Прочие поступления от использования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</si>
  <si>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</si>
  <si>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 xml:space="preserve">000 1 11 09040 00 0000 120 </t>
  </si>
  <si>
    <t>Субсидии бюджетам на реализацию мероприятий по обеспечению жильем молодых семей</t>
  </si>
  <si>
    <t xml:space="preserve">000 2 02 25497 05 9261 150 </t>
  </si>
  <si>
    <t xml:space="preserve">000 2 02 25497 05 9511 150 </t>
  </si>
  <si>
    <t>Субсидии бюджетам муниципальных районов на реализацию мероприятий по обеспечению жильем молодых семей (за счет средств бюджета Пензенской области на софинансирование средств федерального бюджета)</t>
  </si>
  <si>
    <t>Субсидии бюджетам муниципальных районов на реализацию мероприятий по обеспечению жильем молодых семей (за счет средств федерального бюджета)</t>
  </si>
  <si>
    <t>Субвенции бюджетам муниципальных образований 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</si>
  <si>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000 2 02 35082 05 9338 150</t>
  </si>
  <si>
    <t>000 2 02 35082 00 0000 150</t>
  </si>
  <si>
    <t xml:space="preserve">000 2 02 35084 00 0000 150 </t>
  </si>
  <si>
    <t>Субвенции бюджетам муниципальных образований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</si>
  <si>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000 2 02 35118 00 0000 150</t>
  </si>
  <si>
    <t>000 2 02 35118 05 9603 150</t>
  </si>
  <si>
    <t>000 2 02 35120 00 0000 150</t>
  </si>
  <si>
    <t>Субвенции бюджетам на осуществление первичного воинского учета на территориях, где отсутствуют военные комиссариаты</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</si>
  <si>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</si>
  <si>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Субвенции бюджетам на осуществление переданных полномочий Российской Федерации по предоставлению отдельных мер социальной поддержки граждан, подвергшихся воздействию радиации</t>
  </si>
  <si>
    <t>Субвенции бюджетам на выплату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t>
  </si>
  <si>
    <t>Субвенции бюджетам муниципальных образований на компенсацию отдельным категориям граждан оплаты взноса на капитальный ремонт общего имущества в многоквартирном доме</t>
  </si>
  <si>
    <t>Субвенции бюджетам на осуществление ежемесячной выплаты в связи с рождением (усыновлением) первого ребенка</t>
  </si>
  <si>
    <t>000 2 02 35462 00 0000 150</t>
  </si>
  <si>
    <t>000 2 02 35380 00 000 150</t>
  </si>
  <si>
    <t>000 2 02 35137 00 0000 150</t>
  </si>
  <si>
    <t>Субвенции бюджетам муниципальных районов на осуществление ежемесячной выплаты в связи с рождением (усыновлением) первого ребенка</t>
  </si>
  <si>
    <t>000 2 02 35462 05 9605 150</t>
  </si>
  <si>
    <t>000 2 02 35462 05 9331 150</t>
  </si>
  <si>
    <t>Субвенции бюджетам муниципальных районов на выплату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t>
  </si>
  <si>
    <t>Субвенции бюджетам муниципальных районов на осуществление переданных полномочий Российской Федерации по предоставлению отдельных мер социальной поддержки граждан, подвергшихся воздействию радиации</t>
  </si>
  <si>
    <t>Субвенции бюджетам муниципальных районов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</si>
  <si>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Субвенции бюджетам муниципальных районов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 (за счет средств бюджета Пензенской области на софинансирование средств федерального бюджета)</t>
  </si>
  <si>
    <t>Субвенции бюджетам муниципальных районов 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 (за счет средств бюджета Пензенской области)</t>
  </si>
  <si>
    <t>Субвенции бюджетам муниципальных районов на осуществление первичного воинского учета на территориях, где отсутствуют военные комиссариаты</t>
  </si>
  <si>
    <t>Субвенции бюджетам муниципальных районов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 (за счет средств федерального бюджета)</t>
  </si>
  <si>
    <t>Субвенции бюджетам муниципальных районов на компенсацию отдельным категориям граждан оплаты взноса на капитальный ремонт общего имущества в многоквартирном доме (за счет средств федерального бюджета)</t>
  </si>
  <si>
    <t>Субвенции бюджетам муниципальных районов на компенсацию отдельным категориям граждан оплаты взноса на капитальный ремонт общего имущества в многоквартирном доме (за счет средств бюджета Пензенской области на софинансирование средств федерального бюджета)</t>
  </si>
  <si>
    <t>000 2 02 35573 05 0000 150</t>
  </si>
  <si>
    <t>000 2 02 35573 00 0000 150</t>
  </si>
  <si>
    <t xml:space="preserve">000 2 02 29999 05 9290 150 </t>
  </si>
  <si>
    <t>Субвенции местным бюджетам на выполнение передаваемых полномочий субъектов Российской Федерации</t>
  </si>
  <si>
    <t>000 2 02 30024 00 0000 150</t>
  </si>
  <si>
    <t>Субвенции бюджетам муниципальных районов на выполнение передаваемых полномочий субъектов Российской Федерации</t>
  </si>
  <si>
    <t>Субвенции бюджетам муниципальных районов для осуществления отдельных государственных полномочий Пензенской области по организации и осуществлению деятельности по опеке и попечительству на предоставление мер социальной поддержки, установленных Законом Пензенской области от 12.09.2006 № 1098-ЗПО</t>
  </si>
  <si>
    <t>Субвенции бюджетам муниципальных районов на администрирование расходов для осуществления отдельных государственных полномочий Пензенской области по организации и осуществлению деятельности по опеке и попечительству на предоставление мер социальной поддержки, установленных Законом Пензенской области от 12.09.2006 № 1098-ЗПО</t>
  </si>
  <si>
    <t xml:space="preserve">Субвенции бюджетам муниципальных районов на предоставление семьям социальных выплат на приобретение (строительство) жилья при рождении первого ребёнка </t>
  </si>
  <si>
    <t>Субвенции бюджетам муниципальных районов на исполнение отдельных государственных полномочий Пензенской области в сфере образования по финансированию муниципальных общеобразовательных организаций</t>
  </si>
  <si>
    <t>Субвенции бюджетам муниципальных районов на исполнение отдельных государственных полномочий Пензенской области в сфере образования по финансированию муниципальных дошкольных образовательных организаций</t>
  </si>
  <si>
    <t>Субвенции бюджетам муниципальных районов на администрирование расходов по исполнению отдельных государственных полномочий Пензенской области в сфере образования по финансированию муниципальных общеобразовательных организаций</t>
  </si>
  <si>
    <t>Субвенции бюджетам муниципальных районов на администрирование расходов по исполнению отдельных государственных полномочий Пензенской области в сфере образования по финансированию муниципальных дошкольных образовательных организаций</t>
  </si>
  <si>
    <t>Субвенции бюджетам муниципальных районов  на выплату компенсации части родительской платы за присмотр и уход за детьми в образовательных организациях, реализующих образовательную программу дошкольного образования</t>
  </si>
  <si>
    <t>Субвенции бюджетам муниципальных районов на администрирование расходов на выплату компенсации части родительской платы за присмотр и уход за детьми в образовательных организациях, реализующих образовательную программу дошкольного образования</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</si>
  <si>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мерах социальной поддержки отдельных категорий граждан, проживающих на территории Пензенской области",  по ветеранам труда и труженикам тыла</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</si>
  <si>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мерах социальной поддержки отдельных категорий граждан, проживающих на территории Пензенской области",  по реабилитированным лицам и лицам, признанными пострадавшими от политических репрессий</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</si>
  <si>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области"О мерах социальной поддержки отдельных категорий граждан, проживающих на территории Пензенской области",  по другим категориям граждан</t>
  </si>
  <si>
    <t>Субвенции бюджетам муниципальных районов на выполнение передаваемых полномочий субъектов Российской Федерации по выплате пособий семьям, имеющим детей, в соответствии с  Законом Пензенской области "О пособиях семьям, имеющим детей"</t>
  </si>
  <si>
    <t>Субвенции бюджетам муниципальных районов на выполнение передаваемых полномочий субъектов Российской Федерации по управлению охраной труда</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</si>
  <si>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почетном звании Пензенской области «Ветеран труда Пензенской области»</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</si>
  <si>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многодетным семьям в соответствии с Законом  Пензенской области "О мерах социальной поддержки многодетных семей, проживающих на территории Пензенской области"</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</si>
  <si>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гражданам в соответствии с Законом  Пензенской области "О мерах социальной поддержки отдельных категорий квалифицированных работников, работающих и проживающих в сельских населенных пунктах и (или) рабочих посёлках, посёлках городского типа на территории Пензенской области"</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</si>
  <si>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педагогическим работникам государственных образовательных организаций Пензенской области и муниципальных образовательных организаций, работающим и проживающим в сельских населённых пунктах, рабочих поселках (поселках городского типа) на территории Пензенской области, и педагогическим работникам образовательных организаций, вышедшим на пенсию и проживающим в сельских населённых пунктах, рабочих поселках (поселках городского типа) на территории Пензенской области, если общий стаж их работы в образовательных организациях в сельских населённых пунктах, рабочих поселках (поселках городского типа) составляет не менее 10 лет</t>
  </si>
  <si>
    <t>Субвенции бюджетам муниципальных районов на выполнение передаваемых полномочий субъектов Российской Федерации, связанных с  реализацией Закона Пензенской области  "О государственном пенсионном обеспечении за выслугу лет  государственных гражданских служащих Пензенской области и лиц, замещающих государственные должности Пензенской области"</t>
  </si>
  <si>
    <t>Субвенции бюджетам муниципальных районов на исполнение отдельных государственных полномочий Пензенской области по осуществлению денежных выплат молодым специалистам (педагогическим работникам) муниципальных дошкольных образовательных организаций, общеобразовательных организаций и образовательных организаций дополнительного образования</t>
  </si>
  <si>
    <t>Субвенции бюджетам муниципальных районов на исполнение государственных полномочий субъектов Российской Федерации в сфере административных правоотношений</t>
  </si>
  <si>
    <t>Субвенции бюджетам муниципальных районов на  выполнение передаваемых полномочий субъектов Российской Федерации по организации и осуществлению деятельности по опеке и попечительству</t>
  </si>
  <si>
    <t>Субвенции бюджетам муниципальных районов на выполнение передаваемых полномочий субъектов Российской Федерации по социальному обслуживанию граждан, признанных нуждающимися в социальном обслуживании, за исключением социального обслуживания в организациях социального обслуживания, находящихся в ведении Пензенской области (кроме приема заявлений, обращений и документов о предоставлении социального обслуживания, принятия решения о признании гражданина нуждающимся в социальном обслуживании либо об отказе в социальном обслуживании, составления индивидуальной программы предоставления социальных услуг в указанных организациях), в соответствии с Федеральным законом от 28 декабря 2013 года №442-ФЗ «Об основах социального обслуживания граждан в Российской Федерации»</t>
  </si>
  <si>
    <t xml:space="preserve">Субвенции бюджетам муниципальных районов на исполнение государственных полномочий по предоставлению гарантий осуществления погребения в соответствии с Федеральным законом от 12 января 1996 года № 8-ФЗ «О погребении и похоронном деле» </t>
  </si>
  <si>
    <t>Субвенции бюджетам муниципальных районов на выполнение передаваемых полномочий субъектов Российской Федерации по созданию и организации деятельности комиссий по делам несовершеннолетних и защите их прав</t>
  </si>
  <si>
    <t>Субвенции бюджетам муниципальных районов для осуществления отдельных государственных полномочий по хранению, комплектованию, учету и использованию архивных документов, относящихся к государственной собственности Пензенской области и находящихся на территории муниципального образования</t>
  </si>
  <si>
    <t>Субвенции бюджетам муниципальных районов на содержание органов местного самоуправления, осуществляющих отдельные государственные полномочия в сфере социальной поддержки населения</t>
  </si>
  <si>
    <t>Cубвенции бюджетам муниципальных районов на выполнение передаваемых полномочий субъектов Российской Федерации по предоставлению гражданам субсидий на оплату жилого помещения и коммунальных услуг</t>
  </si>
  <si>
    <t>Cубвенции бюджетам муниципальных районов на  государственную социальную помощь студентам из малоимущих семей или студентам, являющимся малоимущими одиноко проживающими гражданами</t>
  </si>
  <si>
    <t>Субвенции бюджетам муниципальных районов  на администрирование расходов на исполнение отдельных государственных полномочий Пензенской области по расчету и предоставлению дотаций на выравнивание бюджетной обеспеченности бюджетам городских, сельских поселений</t>
  </si>
  <si>
    <t>Субвенции бюджетам  муниципальных районов на исполнение государственных полномочий на компенсацию отдельным категориям граждан оплаты взноса на капитальный ремонт общего имущества в многоквартирном доме за счет средств бюджета Пензенской области</t>
  </si>
  <si>
    <t>000 2 02 30024 05 9349 150</t>
  </si>
  <si>
    <t>Субвенции бюджетам муниципальных районов на осуществление ежемесячных выплат на детей в возрасте от 3 до 7 лет включительно (за счет средств бюджета Пензенской области на софинансирование средств федерального бюджета)</t>
  </si>
  <si>
    <t>000 2 02 30024 05 9611 150</t>
  </si>
  <si>
    <t>Субвенции бюджетам муниципальных районов на осуществление ежемесячных выплат на детей в возрасте от 3 до 7 лет включительно (за счет средств федерального бюджета)</t>
  </si>
  <si>
    <t>Иные межбюджетные трансферты</t>
  </si>
  <si>
    <t>000 202 400000 00 0000 150</t>
  </si>
  <si>
    <t>000 202 45303 05 9713 150</t>
  </si>
  <si>
    <t>000 2 02 25304 00 0000 150</t>
  </si>
  <si>
    <t>000 2 02 25304 05 9248 150</t>
  </si>
  <si>
    <t>Субсидии бюджетам на организацию бесплатного горячего  питания обучающихся,получающих начальное общее образование в государственных и муниципальных образовательных организациях</t>
  </si>
  <si>
    <t>Субсидии бюджетам на организацию бесплатного горячего  питания обучающихся,получающих начальное общее образование в государственных и муниципальных образовательных организациях Пензенской области, в части затрат, связанных с приготовлением горячего питания организациями общественного питания образовательных организаций для обслуживания обучающихся(заработная плата работников, отчисления, производственный контроль,логистика, содержание и ремонт оборудования, пищеблоков и т.д)</t>
  </si>
  <si>
    <t>000 2 02 25304 05 9538 150</t>
  </si>
  <si>
    <t>000 2 02 25304 05 9272 150</t>
  </si>
  <si>
    <t>0501</t>
  </si>
  <si>
    <t>0310</t>
  </si>
  <si>
    <t>Защита населения и территорий от чрезвычайных ситуаций природного и техногенного характера, пожарная безопасность</t>
  </si>
  <si>
    <t>0503</t>
  </si>
  <si>
    <t>Благоустройство</t>
  </si>
  <si>
    <t>Налог, взимаем. в связи с применением  патентной системы налогобл.</t>
  </si>
  <si>
    <t xml:space="preserve">Субвенции бюджетам муниципальных районов на исполнение государственных полномочий в сфере организации отдыха и оздоровления детей </t>
  </si>
  <si>
    <t>000 2 02 30024 05 9309 150</t>
  </si>
  <si>
    <t>000 2 02 30024 05 9312 150</t>
  </si>
  <si>
    <t xml:space="preserve">Субвенции бюджетам муниципальных районов на администрирование расходов на исполнение государственных полномочий в сфере организации отдыха и оздоровления детей </t>
  </si>
  <si>
    <t>000 2 02 30024 05 9316 150</t>
  </si>
  <si>
    <t>Субвенции бюджетам муниципальных районов на исполнение государственных полномочий  по организации и осуществлению деятельности по опеке и попечительству в отношении совершенолетних граждан</t>
  </si>
  <si>
    <t>000 2 02 30024 05 9318 150</t>
  </si>
  <si>
    <t xml:space="preserve">Субвенции бюджетам муниципальных районов на исполнение государственных полномочий по оказанию государственной социальной помощи на основании контракта </t>
  </si>
  <si>
    <t>Субвенции  бюджетам муниципальных районов на оказание государственной социальной помощи на основании социальной помощи на основании социального контракта отдельным категориям граждан</t>
  </si>
  <si>
    <t xml:space="preserve">000 2 02 35404 05 0000 150 </t>
  </si>
  <si>
    <t>Субвенции  бюджетам муниципальных районов на оказание государственной социальной помощи на основании социальной помощи на основании социального контракта отдельным категориям граждан( за счет средств бюджета Пензенской области на софинансирование средств федерального бюджета)</t>
  </si>
  <si>
    <t>000 2 02 35404 05 9317 150</t>
  </si>
  <si>
    <t>Субвенции  бюджетам муниципальных районов на оказание государственной социальной помощи на основании социальной помощи на основании социального контракта отдельным категориям граждан( за счет средств средств федерального бюджета)</t>
  </si>
  <si>
    <t xml:space="preserve">000 2 02 35404 05 9613 150 </t>
  </si>
  <si>
    <t>Субвенции бюджетам на проведение Всероссийской переписи населения 2020 года</t>
  </si>
  <si>
    <t>000 2 02 35469 00 0000 150</t>
  </si>
  <si>
    <t>000 2 02 35469 05 00000 150</t>
  </si>
  <si>
    <t>000 2 02 30024 05 9314 150</t>
  </si>
  <si>
    <t>Субвенции бюджетам муниципальных районов на исполнение государственных полномочий для Пензенской области по обеспечению отдыха детей в каникулярное время</t>
  </si>
  <si>
    <t>ЗАДОЛЖЕННОСТЬ ПО ОТМЕНЕННЫМ НАЛОГАМ</t>
  </si>
  <si>
    <t>Земельный налог прошлых лет</t>
  </si>
  <si>
    <t>000 1 09 00000 00 0000 000</t>
  </si>
  <si>
    <t>182 1 09 04053 10 0000 110</t>
  </si>
  <si>
    <t>Субвенции бюджетам муниципальных районов на  администрирование расходов на исполнение государственных полномочий для Пензенской области по обеспечению отдыха детей в каникулярное время</t>
  </si>
  <si>
    <t>000 2 02 30024 05 9315 150</t>
  </si>
  <si>
    <t>Субвенции бюджетам муниц.районов на осуществление полномочий Пензенской области по предоставлению денежной компенсации бесплатного двухразового питания обучающихся с ограниченными возможностями здоровья,осваивающих образовательные программы начального общего,основного общего и среднего общего образования на дому в соответствии с Законом Пензенской области от 04.07.2013 №2413-ЗПО "Об образовании в Пензенской области"</t>
  </si>
  <si>
    <t>00020230024059614150</t>
  </si>
  <si>
    <t>000 219 00000 00 0000 000</t>
  </si>
  <si>
    <t>Возврат остатков субсидий, субвенций  и иных межбюджетных трансфертов,имеющих целевое назначение, прошлых лет</t>
  </si>
  <si>
    <t>Межбюджетные трансферты,передаваемые бюджетам муниципальных районов на поддержку отрасли культуры</t>
  </si>
  <si>
    <t>Доходы бюджетов бюджетной системы РФ от возврата остатков субсидий,субвенций и иных межбюджетных трансфертов, имеющих целевой назначение, прошлых лет</t>
  </si>
  <si>
    <t>000 2 18 00000 00 0000 150</t>
  </si>
  <si>
    <t>000 2 02 45519 05 0000 150</t>
  </si>
  <si>
    <t>Доходы бюджетов муниципальных районов от возврата бюджетными учреждениями остатков субсидий прошлых лет</t>
  </si>
  <si>
    <t>00 2 18 050010 05 0000 150</t>
  </si>
  <si>
    <t>Прочие безвозмездные поступления</t>
  </si>
  <si>
    <t>Уточненный план      на  01.01. 2022год</t>
  </si>
  <si>
    <t xml:space="preserve"> план    на 01.01.2022 года</t>
  </si>
  <si>
    <t>Исполнено на     01.01.2022г</t>
  </si>
  <si>
    <t>% исполнения к плану январь-декабрю 2021 года</t>
  </si>
  <si>
    <t>000 2 02 199999 05 9101 150</t>
  </si>
  <si>
    <t>Прочие дотации бюджетам муниципальных районов на поощрение за содействие достижению показателей деятельности органов исполнительной власти субъектов РФ за счет средств резервного фонда Правительства РФ</t>
  </si>
  <si>
    <t>об исполнении  бюджета  Малосердобинского  района  на  01.01.2022 г.</t>
  </si>
</sst>
</file>

<file path=xl/styles.xml><?xml version="1.0" encoding="utf-8"?>
<styleSheet xmlns="http://schemas.openxmlformats.org/spreadsheetml/2006/main">
  <numFmts count="2">
    <numFmt numFmtId="164" formatCode="#,##0.0"/>
    <numFmt numFmtId="165" formatCode="000000"/>
  </numFmts>
  <fonts count="16">
    <font>
      <sz val="10"/>
      <name val="Arial Cyr"/>
      <family val="2"/>
      <charset val="204"/>
    </font>
    <font>
      <b/>
      <sz val="10"/>
      <name val="Arial Cyr"/>
      <family val="2"/>
      <charset val="204"/>
    </font>
    <font>
      <i/>
      <sz val="8"/>
      <color indexed="23"/>
      <name val="Arial Cyr"/>
      <family val="2"/>
      <charset val="204"/>
    </font>
    <font>
      <sz val="10"/>
      <color indexed="62"/>
      <name val="Arial Cyr"/>
      <family val="2"/>
      <charset val="204"/>
    </font>
    <font>
      <sz val="9"/>
      <name val="Arial Cyr"/>
      <family val="2"/>
      <charset val="204"/>
    </font>
    <font>
      <b/>
      <sz val="16"/>
      <name val="Constantia"/>
      <family val="1"/>
      <charset val="204"/>
    </font>
    <font>
      <b/>
      <sz val="9"/>
      <name val="Times New Roman"/>
      <family val="1"/>
      <charset val="204"/>
    </font>
    <font>
      <b/>
      <sz val="12"/>
      <name val="Times New Roman"/>
      <family val="1"/>
      <charset val="204"/>
    </font>
    <font>
      <b/>
      <sz val="9"/>
      <name val="Arial Cyr"/>
      <family val="2"/>
      <charset val="204"/>
    </font>
    <font>
      <sz val="12"/>
      <name val="Times New Roman"/>
      <family val="1"/>
      <charset val="204"/>
    </font>
    <font>
      <sz val="12"/>
      <color indexed="8"/>
      <name val="Times New Roman"/>
      <family val="1"/>
      <charset val="204"/>
    </font>
    <font>
      <i/>
      <sz val="12"/>
      <name val="Times New Roman"/>
      <family val="1"/>
      <charset val="204"/>
    </font>
    <font>
      <b/>
      <i/>
      <sz val="12"/>
      <name val="Times New Roman"/>
      <family val="1"/>
      <charset val="204"/>
    </font>
    <font>
      <b/>
      <u/>
      <sz val="12"/>
      <name val="Times New Roman"/>
      <family val="1"/>
      <charset val="204"/>
    </font>
    <font>
      <sz val="10"/>
      <name val="Arial Cyr"/>
      <family val="2"/>
      <charset val="204"/>
    </font>
    <font>
      <i/>
      <sz val="12"/>
      <color indexed="8"/>
      <name val="Times New Roman"/>
      <family val="1"/>
      <charset val="204"/>
    </font>
  </fonts>
  <fills count="10">
    <fill>
      <patternFill patternType="none"/>
    </fill>
    <fill>
      <patternFill patternType="gray125"/>
    </fill>
    <fill>
      <patternFill patternType="solid">
        <fgColor indexed="29"/>
        <bgColor indexed="45"/>
      </patternFill>
    </fill>
    <fill>
      <patternFill patternType="solid">
        <fgColor indexed="22"/>
        <bgColor indexed="31"/>
      </patternFill>
    </fill>
    <fill>
      <patternFill patternType="solid">
        <fgColor indexed="51"/>
        <bgColor indexed="13"/>
      </patternFill>
    </fill>
    <fill>
      <patternFill patternType="solid">
        <fgColor indexed="31"/>
        <bgColor indexed="22"/>
      </patternFill>
    </fill>
    <fill>
      <patternFill patternType="solid">
        <fgColor indexed="15"/>
        <bgColor indexed="35"/>
      </patternFill>
    </fill>
    <fill>
      <patternFill patternType="solid">
        <fgColor indexed="13"/>
        <bgColor indexed="34"/>
      </patternFill>
    </fill>
    <fill>
      <patternFill patternType="solid">
        <fgColor indexed="27"/>
        <bgColor indexed="41"/>
      </patternFill>
    </fill>
    <fill>
      <patternFill patternType="solid">
        <fgColor indexed="43"/>
        <bgColor indexed="26"/>
      </patternFill>
    </fill>
  </fills>
  <borders count="19">
    <border>
      <left/>
      <right/>
      <top/>
      <bottom/>
      <diagonal/>
    </border>
    <border>
      <left style="thin">
        <color indexed="63"/>
      </left>
      <right style="thin">
        <color indexed="63"/>
      </right>
      <top style="thin">
        <color indexed="63"/>
      </top>
      <bottom style="thin">
        <color indexed="63"/>
      </bottom>
      <diagonal/>
    </border>
    <border>
      <left style="thin">
        <color indexed="63"/>
      </left>
      <right style="thin">
        <color indexed="8"/>
      </right>
      <top style="thin">
        <color indexed="8"/>
      </top>
      <bottom style="thin">
        <color indexed="8"/>
      </bottom>
      <diagonal/>
    </border>
    <border>
      <left style="dashed">
        <color indexed="12"/>
      </left>
      <right style="dashed">
        <color indexed="12"/>
      </right>
      <top style="dashed">
        <color indexed="12"/>
      </top>
      <bottom style="dashed">
        <color indexed="12"/>
      </bottom>
      <diagonal/>
    </border>
    <border>
      <left style="medium">
        <color indexed="63"/>
      </left>
      <right style="thin">
        <color indexed="63"/>
      </right>
      <top style="medium">
        <color indexed="63"/>
      </top>
      <bottom style="medium">
        <color indexed="63"/>
      </bottom>
      <diagonal/>
    </border>
    <border>
      <left style="thin">
        <color indexed="63"/>
      </left>
      <right style="thin">
        <color indexed="63"/>
      </right>
      <top style="medium">
        <color indexed="63"/>
      </top>
      <bottom style="medium">
        <color indexed="63"/>
      </bottom>
      <diagonal/>
    </border>
    <border>
      <left style="medium">
        <color indexed="63"/>
      </left>
      <right style="thin">
        <color indexed="63"/>
      </right>
      <top/>
      <bottom style="thin">
        <color indexed="63"/>
      </bottom>
      <diagonal/>
    </border>
    <border>
      <left style="thin">
        <color indexed="63"/>
      </left>
      <right style="thin">
        <color indexed="63"/>
      </right>
      <top/>
      <bottom style="thin">
        <color indexed="63"/>
      </bottom>
      <diagonal/>
    </border>
    <border>
      <left style="medium">
        <color indexed="63"/>
      </left>
      <right style="thin">
        <color indexed="63"/>
      </right>
      <top style="thin">
        <color indexed="63"/>
      </top>
      <bottom style="thin">
        <color indexed="63"/>
      </bottom>
      <diagonal/>
    </border>
    <border>
      <left style="medium">
        <color indexed="63"/>
      </left>
      <right style="thin">
        <color indexed="63"/>
      </right>
      <top/>
      <bottom/>
      <diagonal/>
    </border>
    <border>
      <left style="thin">
        <color indexed="63"/>
      </left>
      <right style="thin">
        <color indexed="63"/>
      </right>
      <top/>
      <bottom/>
      <diagonal/>
    </border>
    <border>
      <left style="medium">
        <color indexed="63"/>
      </left>
      <right style="medium">
        <color indexed="63"/>
      </right>
      <top style="thin">
        <color indexed="63"/>
      </top>
      <bottom style="thin">
        <color indexed="63"/>
      </bottom>
      <diagonal/>
    </border>
    <border>
      <left/>
      <right style="thin">
        <color indexed="63"/>
      </right>
      <top style="thin">
        <color indexed="63"/>
      </top>
      <bottom style="thin">
        <color indexed="63"/>
      </bottom>
      <diagonal/>
    </border>
    <border>
      <left style="thin">
        <color indexed="63"/>
      </left>
      <right style="thin">
        <color indexed="63"/>
      </right>
      <top/>
      <bottom style="medium">
        <color indexed="63"/>
      </bottom>
      <diagonal/>
    </border>
    <border>
      <left style="thin">
        <color indexed="63"/>
      </left>
      <right style="thin">
        <color indexed="63"/>
      </right>
      <top style="thin">
        <color indexed="63"/>
      </top>
      <bottom style="medium">
        <color indexed="63"/>
      </bottom>
      <diagonal/>
    </border>
    <border>
      <left/>
      <right/>
      <top style="thin">
        <color indexed="63"/>
      </top>
      <bottom style="thin">
        <color indexed="63"/>
      </bottom>
      <diagonal/>
    </border>
    <border>
      <left/>
      <right style="thin">
        <color indexed="63"/>
      </right>
      <top style="thin">
        <color indexed="63"/>
      </top>
      <bottom style="medium">
        <color indexed="63"/>
      </bottom>
      <diagonal/>
    </border>
    <border>
      <left style="medium">
        <color indexed="63"/>
      </left>
      <right style="thin">
        <color indexed="63"/>
      </right>
      <top/>
      <bottom style="medium">
        <color indexed="63"/>
      </bottom>
      <diagonal/>
    </border>
    <border>
      <left/>
      <right style="thin">
        <color indexed="63"/>
      </right>
      <top/>
      <bottom style="medium">
        <color indexed="63"/>
      </bottom>
      <diagonal/>
    </border>
  </borders>
  <cellStyleXfs count="24">
    <xf numFmtId="0" fontId="0" fillId="0" borderId="0"/>
    <xf numFmtId="0" fontId="14" fillId="0" borderId="2" applyNumberFormat="0">
      <alignment horizontal="right" vertical="top"/>
    </xf>
    <xf numFmtId="0" fontId="14" fillId="0" borderId="2" applyNumberFormat="0">
      <alignment horizontal="right" vertical="top"/>
    </xf>
    <xf numFmtId="0" fontId="14" fillId="2" borderId="2" applyNumberFormat="0">
      <alignment horizontal="right" vertical="top"/>
    </xf>
    <xf numFmtId="49" fontId="14" fillId="3" borderId="2">
      <alignment horizontal="left" vertical="top"/>
    </xf>
    <xf numFmtId="49" fontId="1" fillId="0" borderId="2">
      <alignment horizontal="left" vertical="top"/>
    </xf>
    <xf numFmtId="0" fontId="14" fillId="4" borderId="2">
      <alignment horizontal="left" vertical="top" wrapText="1"/>
    </xf>
    <xf numFmtId="0" fontId="1" fillId="0" borderId="2">
      <alignment horizontal="left" vertical="top" wrapText="1"/>
    </xf>
    <xf numFmtId="0" fontId="14" fillId="5" borderId="2">
      <alignment horizontal="left" vertical="top" wrapText="1"/>
    </xf>
    <xf numFmtId="0" fontId="14" fillId="6" borderId="2">
      <alignment horizontal="left" vertical="top" wrapText="1"/>
    </xf>
    <xf numFmtId="0" fontId="14" fillId="7" borderId="2">
      <alignment horizontal="left" vertical="top" wrapText="1"/>
    </xf>
    <xf numFmtId="0" fontId="14" fillId="8" borderId="2">
      <alignment horizontal="left" vertical="top" wrapText="1"/>
    </xf>
    <xf numFmtId="0" fontId="14" fillId="0" borderId="2">
      <alignment horizontal="left" vertical="top" wrapText="1"/>
    </xf>
    <xf numFmtId="0" fontId="2" fillId="0" borderId="0">
      <alignment horizontal="left" vertical="top"/>
    </xf>
    <xf numFmtId="0" fontId="14" fillId="4" borderId="3" applyNumberFormat="0">
      <alignment horizontal="right" vertical="top"/>
    </xf>
    <xf numFmtId="0" fontId="14" fillId="5" borderId="3" applyNumberFormat="0">
      <alignment horizontal="right" vertical="top"/>
    </xf>
    <xf numFmtId="0" fontId="14" fillId="0" borderId="2" applyNumberFormat="0">
      <alignment horizontal="right" vertical="top"/>
    </xf>
    <xf numFmtId="0" fontId="14" fillId="0" borderId="2" applyNumberFormat="0">
      <alignment horizontal="right" vertical="top"/>
    </xf>
    <xf numFmtId="0" fontId="14" fillId="6" borderId="3" applyNumberFormat="0">
      <alignment horizontal="right" vertical="top"/>
    </xf>
    <xf numFmtId="0" fontId="14" fillId="0" borderId="2" applyNumberFormat="0">
      <alignment horizontal="right" vertical="top"/>
    </xf>
    <xf numFmtId="49" fontId="3" fillId="9" borderId="2">
      <alignment horizontal="left" vertical="top" wrapText="1"/>
    </xf>
    <xf numFmtId="49" fontId="14" fillId="0" borderId="2">
      <alignment horizontal="left" vertical="top" wrapText="1"/>
    </xf>
    <xf numFmtId="0" fontId="14" fillId="8" borderId="2">
      <alignment horizontal="left" vertical="top" wrapText="1"/>
    </xf>
    <xf numFmtId="0" fontId="14" fillId="0" borderId="2">
      <alignment horizontal="left" vertical="top" wrapText="1"/>
    </xf>
  </cellStyleXfs>
  <cellXfs count="114">
    <xf numFmtId="0" fontId="0" fillId="0" borderId="0" xfId="0"/>
    <xf numFmtId="49" fontId="4" fillId="0" borderId="0" xfId="0" applyNumberFormat="1" applyFont="1"/>
    <xf numFmtId="49" fontId="4" fillId="0" borderId="0" xfId="0" applyNumberFormat="1" applyFont="1" applyAlignment="1">
      <alignment horizontal="center"/>
    </xf>
    <xf numFmtId="4" fontId="4" fillId="0" borderId="0" xfId="0" applyNumberFormat="1" applyFont="1"/>
    <xf numFmtId="164" fontId="4" fillId="0" borderId="0" xfId="0" applyNumberFormat="1" applyFont="1" applyAlignment="1">
      <alignment horizontal="right"/>
    </xf>
    <xf numFmtId="0" fontId="4" fillId="0" borderId="0" xfId="0" applyFont="1"/>
    <xf numFmtId="49" fontId="5" fillId="0" borderId="0" xfId="0" applyNumberFormat="1" applyFont="1" applyFill="1" applyBorder="1" applyAlignment="1">
      <alignment horizontal="center"/>
    </xf>
    <xf numFmtId="49" fontId="5" fillId="0" borderId="0" xfId="0" applyNumberFormat="1" applyFont="1" applyFill="1" applyAlignment="1">
      <alignment horizontal="center"/>
    </xf>
    <xf numFmtId="164" fontId="4" fillId="0" borderId="0" xfId="0" applyNumberFormat="1" applyFont="1" applyFill="1" applyAlignment="1">
      <alignment horizontal="right"/>
    </xf>
    <xf numFmtId="49" fontId="4" fillId="0" borderId="0" xfId="0" applyNumberFormat="1" applyFont="1" applyFill="1" applyBorder="1" applyAlignment="1">
      <alignment horizontal="center" wrapText="1"/>
    </xf>
    <xf numFmtId="49" fontId="4" fillId="0" borderId="0" xfId="0" applyNumberFormat="1" applyFont="1" applyFill="1" applyBorder="1" applyAlignment="1">
      <alignment horizontal="center"/>
    </xf>
    <xf numFmtId="49" fontId="4" fillId="0" borderId="0" xfId="0" applyNumberFormat="1" applyFont="1" applyFill="1" applyBorder="1" applyAlignment="1">
      <alignment horizontal="right"/>
    </xf>
    <xf numFmtId="164" fontId="4" fillId="0" borderId="0" xfId="0" applyNumberFormat="1" applyFont="1" applyFill="1" applyBorder="1" applyAlignment="1">
      <alignment horizontal="right"/>
    </xf>
    <xf numFmtId="49" fontId="6" fillId="0" borderId="4" xfId="0" applyNumberFormat="1" applyFont="1" applyFill="1" applyBorder="1" applyAlignment="1">
      <alignment horizontal="center" vertical="center" wrapText="1"/>
    </xf>
    <xf numFmtId="49" fontId="6" fillId="0" borderId="5" xfId="0" applyNumberFormat="1" applyFont="1" applyFill="1" applyBorder="1" applyAlignment="1">
      <alignment horizontal="center" vertical="center" wrapText="1"/>
    </xf>
    <xf numFmtId="4" fontId="6" fillId="0" borderId="5" xfId="0" applyNumberFormat="1" applyFont="1" applyFill="1" applyBorder="1" applyAlignment="1">
      <alignment horizontal="center" vertical="center" wrapText="1"/>
    </xf>
    <xf numFmtId="164" fontId="6" fillId="0" borderId="5" xfId="0" applyNumberFormat="1" applyFont="1" applyFill="1" applyBorder="1" applyAlignment="1">
      <alignment horizontal="center" vertical="center" wrapText="1"/>
    </xf>
    <xf numFmtId="49" fontId="7" fillId="0" borderId="4" xfId="0" applyNumberFormat="1" applyFont="1" applyBorder="1" applyAlignment="1">
      <alignment horizontal="left"/>
    </xf>
    <xf numFmtId="49" fontId="7" fillId="0" borderId="5" xfId="0" applyNumberFormat="1" applyFont="1" applyBorder="1" applyAlignment="1">
      <alignment horizontal="center"/>
    </xf>
    <xf numFmtId="164" fontId="7" fillId="0" borderId="5" xfId="0" applyNumberFormat="1" applyFont="1" applyFill="1" applyBorder="1" applyAlignment="1">
      <alignment horizontal="center"/>
    </xf>
    <xf numFmtId="164" fontId="7" fillId="0" borderId="5" xfId="0" applyNumberFormat="1" applyFont="1" applyBorder="1" applyAlignment="1">
      <alignment horizontal="center"/>
    </xf>
    <xf numFmtId="0" fontId="8" fillId="0" borderId="0" xfId="0" applyFont="1"/>
    <xf numFmtId="49" fontId="7" fillId="0" borderId="6" xfId="0" applyNumberFormat="1" applyFont="1" applyBorder="1" applyAlignment="1">
      <alignment horizontal="left"/>
    </xf>
    <xf numFmtId="49" fontId="7" fillId="0" borderId="7" xfId="0" applyNumberFormat="1" applyFont="1" applyBorder="1" applyAlignment="1">
      <alignment horizontal="center"/>
    </xf>
    <xf numFmtId="164" fontId="7" fillId="0" borderId="7" xfId="0" applyNumberFormat="1" applyFont="1" applyFill="1" applyBorder="1" applyAlignment="1">
      <alignment horizontal="center"/>
    </xf>
    <xf numFmtId="164" fontId="7" fillId="0" borderId="7" xfId="0" applyNumberFormat="1" applyFont="1" applyBorder="1" applyAlignment="1">
      <alignment horizontal="center"/>
    </xf>
    <xf numFmtId="49" fontId="9" fillId="0" borderId="8" xfId="0" applyNumberFormat="1" applyFont="1" applyBorder="1" applyAlignment="1">
      <alignment horizontal="left" vertical="center" wrapText="1"/>
    </xf>
    <xf numFmtId="49" fontId="9" fillId="0" borderId="1" xfId="0" applyNumberFormat="1" applyFont="1" applyBorder="1" applyAlignment="1">
      <alignment horizontal="center"/>
    </xf>
    <xf numFmtId="164" fontId="9" fillId="0" borderId="1" xfId="0" applyNumberFormat="1" applyFont="1" applyFill="1" applyBorder="1" applyAlignment="1">
      <alignment horizontal="center"/>
    </xf>
    <xf numFmtId="164" fontId="9" fillId="0" borderId="7" xfId="0" applyNumberFormat="1" applyFont="1" applyBorder="1" applyAlignment="1">
      <alignment horizontal="center"/>
    </xf>
    <xf numFmtId="49" fontId="7" fillId="0" borderId="8" xfId="0" applyNumberFormat="1" applyFont="1" applyBorder="1" applyAlignment="1">
      <alignment horizontal="left" vertical="center" wrapText="1"/>
    </xf>
    <xf numFmtId="49" fontId="7" fillId="0" borderId="1" xfId="0" applyNumberFormat="1" applyFont="1" applyBorder="1" applyAlignment="1">
      <alignment horizontal="center"/>
    </xf>
    <xf numFmtId="164" fontId="7" fillId="0" borderId="1" xfId="0" applyNumberFormat="1" applyFont="1" applyFill="1" applyBorder="1" applyAlignment="1">
      <alignment horizontal="center"/>
    </xf>
    <xf numFmtId="49" fontId="7" fillId="0" borderId="9" xfId="0" applyNumberFormat="1" applyFont="1" applyBorder="1" applyAlignment="1">
      <alignment horizontal="left" vertical="center" wrapText="1"/>
    </xf>
    <xf numFmtId="49" fontId="7" fillId="0" borderId="10" xfId="0" applyNumberFormat="1" applyFont="1" applyBorder="1" applyAlignment="1">
      <alignment horizontal="center"/>
    </xf>
    <xf numFmtId="164" fontId="7" fillId="0" borderId="10" xfId="0" applyNumberFormat="1" applyFont="1" applyFill="1" applyBorder="1" applyAlignment="1">
      <alignment horizontal="center"/>
    </xf>
    <xf numFmtId="164" fontId="7" fillId="0" borderId="10" xfId="0" applyNumberFormat="1" applyFont="1" applyBorder="1" applyAlignment="1">
      <alignment horizontal="center"/>
    </xf>
    <xf numFmtId="49" fontId="7" fillId="0" borderId="4" xfId="0" applyNumberFormat="1" applyFont="1" applyBorder="1" applyAlignment="1">
      <alignment horizontal="left" vertical="center" wrapText="1"/>
    </xf>
    <xf numFmtId="49" fontId="7" fillId="0" borderId="6" xfId="0" applyNumberFormat="1" applyFont="1" applyBorder="1" applyAlignment="1">
      <alignment horizontal="left" vertical="center" wrapText="1"/>
    </xf>
    <xf numFmtId="164" fontId="9" fillId="0" borderId="1" xfId="0" applyNumberFormat="1" applyFont="1" applyBorder="1" applyAlignment="1">
      <alignment horizontal="center"/>
    </xf>
    <xf numFmtId="164" fontId="7" fillId="0" borderId="1" xfId="0" applyNumberFormat="1" applyFont="1" applyBorder="1" applyAlignment="1">
      <alignment horizontal="center"/>
    </xf>
    <xf numFmtId="0" fontId="10" fillId="0" borderId="11" xfId="0" applyFont="1" applyBorder="1" applyAlignment="1">
      <alignment horizontal="left" wrapText="1"/>
    </xf>
    <xf numFmtId="49" fontId="9" fillId="0" borderId="1" xfId="0" applyNumberFormat="1" applyFont="1" applyBorder="1" applyAlignment="1" applyProtection="1">
      <alignment horizontal="left" vertical="center" wrapText="1"/>
    </xf>
    <xf numFmtId="0" fontId="9" fillId="0" borderId="1" xfId="0" applyFont="1" applyFill="1" applyBorder="1" applyAlignment="1">
      <alignment horizontal="left" vertical="top" wrapText="1"/>
    </xf>
    <xf numFmtId="49" fontId="9" fillId="0" borderId="1" xfId="0" applyNumberFormat="1" applyFont="1" applyFill="1" applyBorder="1" applyAlignment="1">
      <alignment horizontal="center"/>
    </xf>
    <xf numFmtId="165" fontId="9" fillId="0" borderId="8" xfId="0" applyNumberFormat="1" applyFont="1" applyBorder="1" applyAlignment="1">
      <alignment horizontal="left" vertical="center" wrapText="1"/>
    </xf>
    <xf numFmtId="49" fontId="11" fillId="0" borderId="8" xfId="0" applyNumberFormat="1" applyFont="1" applyBorder="1" applyAlignment="1">
      <alignment horizontal="left" vertical="center" wrapText="1"/>
    </xf>
    <xf numFmtId="49" fontId="11" fillId="0" borderId="1" xfId="0" applyNumberFormat="1" applyFont="1" applyBorder="1" applyAlignment="1">
      <alignment horizontal="center"/>
    </xf>
    <xf numFmtId="164" fontId="11" fillId="0" borderId="1" xfId="0" applyNumberFormat="1" applyFont="1" applyBorder="1" applyAlignment="1">
      <alignment horizontal="center"/>
    </xf>
    <xf numFmtId="164" fontId="11" fillId="0" borderId="1" xfId="0" applyNumberFormat="1" applyFont="1" applyFill="1" applyBorder="1" applyAlignment="1">
      <alignment horizontal="center"/>
    </xf>
    <xf numFmtId="164" fontId="11" fillId="0" borderId="7" xfId="0" applyNumberFormat="1" applyFont="1" applyBorder="1" applyAlignment="1">
      <alignment horizontal="center"/>
    </xf>
    <xf numFmtId="0" fontId="9" fillId="0" borderId="0" xfId="0" applyFont="1" applyAlignment="1">
      <alignment horizontal="left" wrapText="1"/>
    </xf>
    <xf numFmtId="0" fontId="9" fillId="0" borderId="1" xfId="0" applyFont="1" applyBorder="1" applyAlignment="1">
      <alignment horizontal="left" vertical="top" wrapText="1"/>
    </xf>
    <xf numFmtId="0" fontId="9" fillId="0" borderId="12" xfId="0" applyFont="1" applyBorder="1" applyAlignment="1">
      <alignment horizontal="left" wrapText="1"/>
    </xf>
    <xf numFmtId="49" fontId="12" fillId="0" borderId="13" xfId="0" applyNumberFormat="1" applyFont="1" applyBorder="1" applyAlignment="1">
      <alignment horizontal="center"/>
    </xf>
    <xf numFmtId="164" fontId="12" fillId="0" borderId="13" xfId="0" applyNumberFormat="1" applyFont="1" applyFill="1" applyBorder="1" applyAlignment="1">
      <alignment horizontal="center"/>
    </xf>
    <xf numFmtId="164" fontId="12" fillId="0" borderId="13" xfId="0" applyNumberFormat="1" applyFont="1" applyBorder="1" applyAlignment="1">
      <alignment horizontal="center"/>
    </xf>
    <xf numFmtId="0" fontId="1" fillId="0" borderId="0" xfId="0" applyFont="1"/>
    <xf numFmtId="49" fontId="7" fillId="0" borderId="1" xfId="0" applyNumberFormat="1" applyFont="1" applyFill="1" applyBorder="1" applyAlignment="1">
      <alignment horizontal="left" vertical="center" wrapText="1"/>
    </xf>
    <xf numFmtId="49" fontId="7" fillId="0" borderId="1" xfId="0" applyNumberFormat="1" applyFont="1" applyFill="1" applyBorder="1" applyAlignment="1">
      <alignment horizontal="left" vertical="center"/>
    </xf>
    <xf numFmtId="49" fontId="7" fillId="0" borderId="1" xfId="0" applyNumberFormat="1" applyFont="1" applyFill="1" applyBorder="1" applyAlignment="1">
      <alignment horizontal="center" vertical="center"/>
    </xf>
    <xf numFmtId="164" fontId="7" fillId="0" borderId="1" xfId="0" applyNumberFormat="1" applyFont="1" applyFill="1" applyBorder="1" applyAlignment="1">
      <alignment horizontal="center" vertical="center"/>
    </xf>
    <xf numFmtId="49" fontId="9" fillId="0" borderId="1" xfId="0" applyNumberFormat="1" applyFont="1" applyFill="1" applyBorder="1" applyAlignment="1">
      <alignment horizontal="left" vertical="center" wrapText="1"/>
    </xf>
    <xf numFmtId="49" fontId="9" fillId="0" borderId="1" xfId="0" applyNumberFormat="1" applyFont="1" applyFill="1" applyBorder="1" applyAlignment="1">
      <alignment horizontal="center" vertical="center"/>
    </xf>
    <xf numFmtId="164" fontId="9" fillId="0" borderId="1" xfId="0" applyNumberFormat="1" applyFont="1" applyFill="1" applyBorder="1" applyAlignment="1">
      <alignment horizontal="center" vertical="center"/>
    </xf>
    <xf numFmtId="0" fontId="9" fillId="0" borderId="0" xfId="0" applyFont="1"/>
    <xf numFmtId="49" fontId="9" fillId="0" borderId="1" xfId="0" applyNumberFormat="1" applyFont="1" applyFill="1" applyBorder="1" applyAlignment="1">
      <alignment horizontal="left" vertical="center"/>
    </xf>
    <xf numFmtId="49" fontId="12" fillId="0" borderId="1" xfId="0" applyNumberFormat="1" applyFont="1" applyFill="1" applyBorder="1" applyAlignment="1">
      <alignment horizontal="left" vertical="center" wrapText="1"/>
    </xf>
    <xf numFmtId="49" fontId="12" fillId="0" borderId="1" xfId="0" applyNumberFormat="1" applyFont="1" applyFill="1" applyBorder="1" applyAlignment="1">
      <alignment horizontal="left" vertical="center"/>
    </xf>
    <xf numFmtId="164" fontId="12" fillId="0" borderId="1" xfId="0" applyNumberFormat="1" applyFont="1" applyFill="1" applyBorder="1" applyAlignment="1">
      <alignment horizontal="center" vertical="center"/>
    </xf>
    <xf numFmtId="164" fontId="11" fillId="0" borderId="1" xfId="0" applyNumberFormat="1" applyFont="1" applyFill="1" applyBorder="1" applyAlignment="1">
      <alignment horizontal="center" vertical="center"/>
    </xf>
    <xf numFmtId="0" fontId="9" fillId="0" borderId="1" xfId="0" applyNumberFormat="1" applyFont="1" applyFill="1" applyBorder="1" applyAlignment="1">
      <alignment horizontal="left" vertical="center" wrapText="1"/>
    </xf>
    <xf numFmtId="49" fontId="9" fillId="0" borderId="0" xfId="0" applyNumberFormat="1" applyFont="1" applyFill="1" applyBorder="1" applyAlignment="1">
      <alignment horizontal="center" vertical="center"/>
    </xf>
    <xf numFmtId="4" fontId="9" fillId="0" borderId="0" xfId="0" applyNumberFormat="1" applyFont="1" applyFill="1" applyBorder="1" applyAlignment="1">
      <alignment horizontal="center" vertical="center"/>
    </xf>
    <xf numFmtId="0" fontId="9" fillId="0" borderId="0" xfId="0" applyFont="1" applyFill="1" applyBorder="1" applyAlignment="1">
      <alignment horizontal="center" vertical="center"/>
    </xf>
    <xf numFmtId="4" fontId="7" fillId="0" borderId="0" xfId="0" applyNumberFormat="1" applyFont="1" applyFill="1" applyBorder="1" applyAlignment="1">
      <alignment horizontal="left" vertical="center"/>
    </xf>
    <xf numFmtId="0" fontId="7" fillId="0" borderId="0" xfId="0" applyFont="1" applyFill="1" applyBorder="1" applyAlignment="1">
      <alignment horizontal="center" vertical="center"/>
    </xf>
    <xf numFmtId="0" fontId="9" fillId="0" borderId="12" xfId="0" applyFont="1" applyBorder="1" applyAlignment="1">
      <alignment horizontal="left" vertical="top" wrapText="1"/>
    </xf>
    <xf numFmtId="49" fontId="9" fillId="0" borderId="12" xfId="0" applyNumberFormat="1" applyFont="1" applyBorder="1" applyAlignment="1" applyProtection="1">
      <alignment horizontal="left" vertical="center" wrapText="1"/>
    </xf>
    <xf numFmtId="0" fontId="9" fillId="0" borderId="8" xfId="0" applyNumberFormat="1" applyFont="1" applyBorder="1" applyAlignment="1">
      <alignment horizontal="left" vertical="center" wrapText="1"/>
    </xf>
    <xf numFmtId="0" fontId="10" fillId="0" borderId="15" xfId="0" applyFont="1" applyBorder="1" applyAlignment="1">
      <alignment horizontal="left" wrapText="1"/>
    </xf>
    <xf numFmtId="165" fontId="7" fillId="0" borderId="8" xfId="0" applyNumberFormat="1" applyFont="1" applyBorder="1" applyAlignment="1">
      <alignment horizontal="left" vertical="center" wrapText="1"/>
    </xf>
    <xf numFmtId="0" fontId="11" fillId="0" borderId="8" xfId="0" applyNumberFormat="1" applyFont="1" applyBorder="1" applyAlignment="1">
      <alignment horizontal="left" vertical="center" wrapText="1"/>
    </xf>
    <xf numFmtId="0" fontId="15" fillId="0" borderId="11" xfId="0" applyFont="1" applyBorder="1" applyAlignment="1">
      <alignment horizontal="left" wrapText="1"/>
    </xf>
    <xf numFmtId="0" fontId="11" fillId="0" borderId="1" xfId="0" applyFont="1" applyFill="1" applyBorder="1" applyAlignment="1">
      <alignment horizontal="left" vertical="top" wrapText="1"/>
    </xf>
    <xf numFmtId="49" fontId="11" fillId="0" borderId="1" xfId="0" applyNumberFormat="1" applyFont="1" applyFill="1" applyBorder="1" applyAlignment="1">
      <alignment horizontal="center"/>
    </xf>
    <xf numFmtId="0" fontId="9" fillId="0" borderId="12" xfId="0" applyNumberFormat="1" applyFont="1" applyBorder="1" applyAlignment="1">
      <alignment horizontal="left" wrapText="1"/>
    </xf>
    <xf numFmtId="0" fontId="11" fillId="0" borderId="12" xfId="0" applyFont="1" applyBorder="1" applyAlignment="1">
      <alignment horizontal="left" vertical="top" wrapText="1"/>
    </xf>
    <xf numFmtId="0" fontId="11" fillId="0" borderId="12" xfId="0" applyFont="1" applyBorder="1" applyAlignment="1">
      <alignment horizontal="left" wrapText="1"/>
    </xf>
    <xf numFmtId="49" fontId="12" fillId="0" borderId="17" xfId="0" applyNumberFormat="1" applyFont="1" applyBorder="1" applyAlignment="1">
      <alignment horizontal="left" vertical="center" wrapText="1"/>
    </xf>
    <xf numFmtId="0" fontId="9" fillId="0" borderId="16" xfId="0" applyFont="1" applyBorder="1" applyAlignment="1">
      <alignment horizontal="left" wrapText="1"/>
    </xf>
    <xf numFmtId="49" fontId="9" fillId="0" borderId="14" xfId="0" applyNumberFormat="1" applyFont="1" applyBorder="1" applyAlignment="1">
      <alignment horizontal="center"/>
    </xf>
    <xf numFmtId="164" fontId="9" fillId="0" borderId="14" xfId="0" applyNumberFormat="1" applyFont="1" applyBorder="1" applyAlignment="1">
      <alignment horizontal="center"/>
    </xf>
    <xf numFmtId="164" fontId="9" fillId="0" borderId="14" xfId="0" applyNumberFormat="1" applyFont="1" applyFill="1" applyBorder="1" applyAlignment="1">
      <alignment horizontal="center"/>
    </xf>
    <xf numFmtId="0" fontId="11" fillId="0" borderId="12" xfId="0" applyNumberFormat="1" applyFont="1" applyBorder="1" applyAlignment="1">
      <alignment horizontal="left" wrapText="1"/>
    </xf>
    <xf numFmtId="0" fontId="9" fillId="0" borderId="1" xfId="0" applyNumberFormat="1" applyFont="1" applyBorder="1" applyAlignment="1">
      <alignment horizontal="left" vertical="top" wrapText="1"/>
    </xf>
    <xf numFmtId="0" fontId="9" fillId="0" borderId="1" xfId="0" applyNumberFormat="1" applyFont="1" applyBorder="1" applyAlignment="1">
      <alignment horizontal="justify" vertical="top" wrapText="1"/>
    </xf>
    <xf numFmtId="0" fontId="9" fillId="0" borderId="18" xfId="0" applyFont="1" applyBorder="1" applyAlignment="1">
      <alignment horizontal="left" wrapText="1"/>
    </xf>
    <xf numFmtId="49" fontId="9" fillId="0" borderId="13" xfId="0" applyNumberFormat="1" applyFont="1" applyBorder="1" applyAlignment="1">
      <alignment horizontal="center"/>
    </xf>
    <xf numFmtId="164" fontId="9" fillId="0" borderId="13" xfId="0" applyNumberFormat="1" applyFont="1" applyBorder="1" applyAlignment="1">
      <alignment horizontal="center"/>
    </xf>
    <xf numFmtId="0" fontId="7" fillId="0" borderId="18" xfId="0" applyFont="1" applyBorder="1" applyAlignment="1">
      <alignment horizontal="left" wrapText="1"/>
    </xf>
    <xf numFmtId="49" fontId="7" fillId="0" borderId="13" xfId="0" applyNumberFormat="1" applyFont="1" applyBorder="1" applyAlignment="1">
      <alignment horizontal="center"/>
    </xf>
    <xf numFmtId="164" fontId="7" fillId="0" borderId="13" xfId="0" applyNumberFormat="1" applyFont="1" applyBorder="1" applyAlignment="1">
      <alignment horizontal="center"/>
    </xf>
    <xf numFmtId="0" fontId="11" fillId="0" borderId="12" xfId="0" applyFont="1" applyFill="1" applyBorder="1" applyAlignment="1">
      <alignment horizontal="left" wrapText="1"/>
    </xf>
    <xf numFmtId="164" fontId="11" fillId="0" borderId="7" xfId="0" applyNumberFormat="1" applyFont="1" applyFill="1" applyBorder="1" applyAlignment="1">
      <alignment horizontal="center"/>
    </xf>
    <xf numFmtId="0" fontId="4" fillId="0" borderId="0" xfId="0" applyFont="1" applyFill="1"/>
    <xf numFmtId="0" fontId="7" fillId="0" borderId="18" xfId="0" applyFont="1" applyBorder="1" applyAlignment="1">
      <alignment horizontal="left" vertical="center" wrapText="1"/>
    </xf>
    <xf numFmtId="0" fontId="9" fillId="0" borderId="18" xfId="0" applyFont="1" applyBorder="1" applyAlignment="1">
      <alignment horizontal="left" vertical="center" wrapText="1"/>
    </xf>
    <xf numFmtId="0" fontId="7" fillId="0" borderId="0" xfId="0" applyFont="1" applyFill="1" applyBorder="1" applyAlignment="1">
      <alignment vertical="center"/>
    </xf>
    <xf numFmtId="164" fontId="13" fillId="0" borderId="0" xfId="0" applyNumberFormat="1" applyFont="1" applyFill="1" applyBorder="1" applyAlignment="1">
      <alignment horizontal="center" vertical="center"/>
    </xf>
    <xf numFmtId="49" fontId="5" fillId="0" borderId="0" xfId="0" applyNumberFormat="1" applyFont="1" applyFill="1" applyBorder="1" applyAlignment="1">
      <alignment horizontal="center"/>
    </xf>
    <xf numFmtId="49" fontId="1" fillId="0" borderId="0" xfId="0" applyNumberFormat="1" applyFont="1" applyFill="1" applyBorder="1" applyAlignment="1">
      <alignment horizontal="right"/>
    </xf>
    <xf numFmtId="49" fontId="7" fillId="0" borderId="1" xfId="0" applyNumberFormat="1" applyFont="1" applyFill="1" applyBorder="1" applyAlignment="1">
      <alignment horizontal="left" vertical="center" wrapText="1"/>
    </xf>
    <xf numFmtId="49" fontId="9" fillId="0" borderId="1" xfId="0" applyNumberFormat="1" applyFont="1" applyFill="1" applyBorder="1" applyAlignment="1">
      <alignment horizontal="left" vertical="center"/>
    </xf>
  </cellXfs>
  <cellStyles count="24">
    <cellStyle name="Данные (редактируемые)" xfId="1"/>
    <cellStyle name="Данные (только для чтения)" xfId="2"/>
    <cellStyle name="Данные для удаления" xfId="3"/>
    <cellStyle name="Заголовки полей" xfId="4"/>
    <cellStyle name="Заголовки полей [печать]" xfId="5"/>
    <cellStyle name="Заголовок меры" xfId="6"/>
    <cellStyle name="Заголовок показателя [печать]" xfId="7"/>
    <cellStyle name="Заголовок показателя константы" xfId="8"/>
    <cellStyle name="Заголовок результата расчета" xfId="9"/>
    <cellStyle name="Заголовок свободного показателя" xfId="10"/>
    <cellStyle name="Значение фильтра" xfId="11"/>
    <cellStyle name="Значение фильтра [печать]" xfId="12"/>
    <cellStyle name="Информация о задаче" xfId="13"/>
    <cellStyle name="Обычный" xfId="0" builtinId="0"/>
    <cellStyle name="Отдельная ячейка" xfId="14"/>
    <cellStyle name="Отдельная ячейка - константа" xfId="15"/>
    <cellStyle name="Отдельная ячейка - константа [печать]" xfId="16"/>
    <cellStyle name="Отдельная ячейка [печать]" xfId="17"/>
    <cellStyle name="Отдельная ячейка-результат" xfId="18"/>
    <cellStyle name="Отдельная ячейка-результат [печать]" xfId="19"/>
    <cellStyle name="Свойства элементов измерения" xfId="20"/>
    <cellStyle name="Свойства элементов измерения [печать]" xfId="21"/>
    <cellStyle name="Элементы осей" xfId="22"/>
    <cellStyle name="Элементы осей [печать]" xfId="23"/>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7F7F"/>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1A1A1A"/>
    </indexedColors>
  </colors>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G207"/>
  <sheetViews>
    <sheetView tabSelected="1" view="pageBreakPreview" topLeftCell="A170" zoomScaleNormal="90" zoomScaleSheetLayoutView="100" workbookViewId="0">
      <selection activeCell="E198" sqref="E198"/>
    </sheetView>
  </sheetViews>
  <sheetFormatPr defaultRowHeight="12"/>
  <cols>
    <col min="1" max="1" width="57.5703125" style="1" customWidth="1"/>
    <col min="2" max="2" width="29.5703125" style="2" customWidth="1"/>
    <col min="3" max="3" width="14.42578125" style="3" customWidth="1"/>
    <col min="4" max="4" width="14.28515625" style="3" customWidth="1"/>
    <col min="5" max="5" width="14" style="3" customWidth="1"/>
    <col min="6" max="6" width="11" style="3" customWidth="1"/>
    <col min="7" max="7" width="12.140625" style="4" customWidth="1"/>
    <col min="8" max="16384" width="9.140625" style="5"/>
  </cols>
  <sheetData>
    <row r="1" spans="1:7" ht="21">
      <c r="A1" s="110" t="s">
        <v>0</v>
      </c>
      <c r="B1" s="110"/>
      <c r="C1" s="110"/>
      <c r="D1" s="110"/>
      <c r="E1" s="110"/>
      <c r="F1" s="7"/>
      <c r="G1" s="8"/>
    </row>
    <row r="2" spans="1:7" ht="21">
      <c r="A2" s="110" t="s">
        <v>388</v>
      </c>
      <c r="B2" s="110"/>
      <c r="C2" s="110"/>
      <c r="D2" s="110"/>
      <c r="E2" s="110"/>
      <c r="F2" s="6"/>
      <c r="G2" s="8"/>
    </row>
    <row r="3" spans="1:7">
      <c r="A3" s="9"/>
      <c r="B3" s="10"/>
      <c r="C3" s="11"/>
      <c r="D3" s="11"/>
      <c r="E3" s="12"/>
      <c r="F3" s="12"/>
      <c r="G3" s="8"/>
    </row>
    <row r="4" spans="1:7" ht="13.5" thickBot="1">
      <c r="A4" s="10"/>
      <c r="B4" s="10"/>
      <c r="C4" s="11"/>
      <c r="D4" s="11"/>
      <c r="E4" s="111" t="s">
        <v>1</v>
      </c>
      <c r="F4" s="111"/>
      <c r="G4" s="111"/>
    </row>
    <row r="5" spans="1:7" ht="78.75" customHeight="1" thickBot="1">
      <c r="A5" s="13" t="s">
        <v>2</v>
      </c>
      <c r="B5" s="14" t="s">
        <v>3</v>
      </c>
      <c r="C5" s="15" t="s">
        <v>382</v>
      </c>
      <c r="D5" s="15" t="s">
        <v>383</v>
      </c>
      <c r="E5" s="15" t="s">
        <v>384</v>
      </c>
      <c r="F5" s="14" t="s">
        <v>4</v>
      </c>
      <c r="G5" s="16" t="s">
        <v>385</v>
      </c>
    </row>
    <row r="6" spans="1:7" s="21" customFormat="1" ht="16.5" customHeight="1" thickBot="1">
      <c r="A6" s="17" t="s">
        <v>5</v>
      </c>
      <c r="B6" s="18" t="s">
        <v>6</v>
      </c>
      <c r="C6" s="19">
        <f>SUM(C7,C9,C10,C15,C21,,C32,C35,C30)</f>
        <v>25275.100000000002</v>
      </c>
      <c r="D6" s="19">
        <f>SUM(D7,D9,D10,D15,D21,,D32,D35,D30)</f>
        <v>25275.100000000002</v>
      </c>
      <c r="E6" s="19">
        <f>SUM(E7,E9,E10,E15,E21,,E32,E35,E30,E28,E19)</f>
        <v>25888.699999999997</v>
      </c>
      <c r="F6" s="19">
        <f t="shared" ref="F6:F47" si="0">E6/C6*100</f>
        <v>102.42768574605043</v>
      </c>
      <c r="G6" s="20">
        <f t="shared" ref="G6:G12" si="1">E6/D6*100</f>
        <v>102.42768574605043</v>
      </c>
    </row>
    <row r="7" spans="1:7" s="21" customFormat="1" ht="18" customHeight="1">
      <c r="A7" s="22" t="s">
        <v>7</v>
      </c>
      <c r="B7" s="23" t="s">
        <v>8</v>
      </c>
      <c r="C7" s="24">
        <f>SUM(C8:C8)</f>
        <v>12859</v>
      </c>
      <c r="D7" s="24">
        <f>SUM(D8:D8)</f>
        <v>12859</v>
      </c>
      <c r="E7" s="24">
        <f>SUM(E8:E8)</f>
        <v>13117.1</v>
      </c>
      <c r="F7" s="24">
        <f t="shared" si="0"/>
        <v>102.00715452212459</v>
      </c>
      <c r="G7" s="25">
        <f t="shared" si="1"/>
        <v>102.00715452212459</v>
      </c>
    </row>
    <row r="8" spans="1:7" ht="17.25" customHeight="1">
      <c r="A8" s="26" t="s">
        <v>9</v>
      </c>
      <c r="B8" s="27" t="s">
        <v>10</v>
      </c>
      <c r="C8" s="28">
        <v>12859</v>
      </c>
      <c r="D8" s="28">
        <v>12859</v>
      </c>
      <c r="E8" s="28">
        <v>13117.1</v>
      </c>
      <c r="F8" s="28">
        <f t="shared" si="0"/>
        <v>102.00715452212459</v>
      </c>
      <c r="G8" s="29">
        <f t="shared" si="1"/>
        <v>102.00715452212459</v>
      </c>
    </row>
    <row r="9" spans="1:7" ht="35.25" customHeight="1">
      <c r="A9" s="30" t="s">
        <v>11</v>
      </c>
      <c r="B9" s="31" t="s">
        <v>12</v>
      </c>
      <c r="C9" s="32">
        <v>1457.1</v>
      </c>
      <c r="D9" s="32">
        <v>1457.1</v>
      </c>
      <c r="E9" s="32">
        <v>1485.1</v>
      </c>
      <c r="F9" s="32">
        <f t="shared" si="0"/>
        <v>101.92162514583762</v>
      </c>
      <c r="G9" s="25">
        <f t="shared" si="1"/>
        <v>101.92162514583762</v>
      </c>
    </row>
    <row r="10" spans="1:7" s="21" customFormat="1" ht="17.25" customHeight="1">
      <c r="A10" s="30" t="s">
        <v>13</v>
      </c>
      <c r="B10" s="31" t="s">
        <v>14</v>
      </c>
      <c r="C10" s="32">
        <f>C11+C12+C13+C14</f>
        <v>6272.6</v>
      </c>
      <c r="D10" s="32">
        <f>D11+D12+D13+D14</f>
        <v>6272.6</v>
      </c>
      <c r="E10" s="32">
        <f>E11+E12+E13+E14</f>
        <v>6411.0000000000009</v>
      </c>
      <c r="F10" s="32">
        <f t="shared" si="0"/>
        <v>102.2064215795683</v>
      </c>
      <c r="G10" s="25">
        <f t="shared" si="1"/>
        <v>102.2064215795683</v>
      </c>
    </row>
    <row r="11" spans="1:7" ht="33" customHeight="1">
      <c r="A11" s="26" t="s">
        <v>239</v>
      </c>
      <c r="B11" s="27" t="s">
        <v>245</v>
      </c>
      <c r="C11" s="28">
        <v>396.8</v>
      </c>
      <c r="D11" s="28">
        <v>396.8</v>
      </c>
      <c r="E11" s="28">
        <v>402.3</v>
      </c>
      <c r="F11" s="28">
        <f>E11/C11*100</f>
        <v>101.38608870967742</v>
      </c>
      <c r="G11" s="29">
        <f t="shared" si="1"/>
        <v>101.38608870967742</v>
      </c>
    </row>
    <row r="12" spans="1:7" ht="33.75" customHeight="1">
      <c r="A12" s="26" t="s">
        <v>15</v>
      </c>
      <c r="B12" s="27" t="s">
        <v>16</v>
      </c>
      <c r="C12" s="28">
        <v>425.2</v>
      </c>
      <c r="D12" s="28">
        <v>425.2</v>
      </c>
      <c r="E12" s="28">
        <v>425.3</v>
      </c>
      <c r="F12" s="28">
        <f t="shared" si="0"/>
        <v>100.02351834430856</v>
      </c>
      <c r="G12" s="29">
        <f t="shared" si="1"/>
        <v>100.02351834430856</v>
      </c>
    </row>
    <row r="13" spans="1:7" ht="15.75">
      <c r="A13" s="26" t="s">
        <v>17</v>
      </c>
      <c r="B13" s="27" t="s">
        <v>18</v>
      </c>
      <c r="C13" s="28">
        <v>4628</v>
      </c>
      <c r="D13" s="28">
        <v>4628</v>
      </c>
      <c r="E13" s="28">
        <v>4703.3</v>
      </c>
      <c r="F13" s="28">
        <f t="shared" si="0"/>
        <v>101.62705272255835</v>
      </c>
      <c r="G13" s="29">
        <f t="shared" ref="G13:G36" si="2">E13/D13*100</f>
        <v>101.62705272255835</v>
      </c>
    </row>
    <row r="14" spans="1:7" ht="31.5">
      <c r="A14" s="26" t="s">
        <v>345</v>
      </c>
      <c r="B14" s="27" t="s">
        <v>18</v>
      </c>
      <c r="C14" s="28">
        <v>822.6</v>
      </c>
      <c r="D14" s="28">
        <v>822.6</v>
      </c>
      <c r="E14" s="28">
        <v>880.1</v>
      </c>
      <c r="F14" s="28">
        <f t="shared" si="0"/>
        <v>106.99003160709944</v>
      </c>
      <c r="G14" s="29">
        <f t="shared" si="2"/>
        <v>106.99003160709944</v>
      </c>
    </row>
    <row r="15" spans="1:7" s="21" customFormat="1" ht="19.5" customHeight="1">
      <c r="A15" s="30" t="s">
        <v>19</v>
      </c>
      <c r="B15" s="31" t="s">
        <v>20</v>
      </c>
      <c r="C15" s="32">
        <f>(C16+C17+C18)</f>
        <v>1020.4</v>
      </c>
      <c r="D15" s="32">
        <f>(D16+D17+D18)</f>
        <v>1020.4</v>
      </c>
      <c r="E15" s="32">
        <f>(E16+E17+E18)</f>
        <v>1046.8</v>
      </c>
      <c r="F15" s="32">
        <f t="shared" si="0"/>
        <v>102.58722069776557</v>
      </c>
      <c r="G15" s="25">
        <f t="shared" si="2"/>
        <v>102.58722069776557</v>
      </c>
    </row>
    <row r="16" spans="1:7" s="21" customFormat="1" ht="48" customHeight="1">
      <c r="A16" s="26" t="s">
        <v>21</v>
      </c>
      <c r="B16" s="27" t="s">
        <v>22</v>
      </c>
      <c r="C16" s="28">
        <v>865</v>
      </c>
      <c r="D16" s="28">
        <v>865</v>
      </c>
      <c r="E16" s="28">
        <v>882.9</v>
      </c>
      <c r="F16" s="28">
        <f t="shared" si="0"/>
        <v>102.06936416184971</v>
      </c>
      <c r="G16" s="29">
        <f t="shared" si="2"/>
        <v>102.06936416184971</v>
      </c>
    </row>
    <row r="17" spans="1:7" s="21" customFormat="1" ht="66.75" customHeight="1">
      <c r="A17" s="26" t="s">
        <v>23</v>
      </c>
      <c r="B17" s="27" t="s">
        <v>24</v>
      </c>
      <c r="C17" s="28">
        <v>3</v>
      </c>
      <c r="D17" s="28">
        <v>3</v>
      </c>
      <c r="E17" s="28">
        <v>3</v>
      </c>
      <c r="F17" s="28">
        <f t="shared" si="0"/>
        <v>100</v>
      </c>
      <c r="G17" s="29">
        <f t="shared" si="2"/>
        <v>100</v>
      </c>
    </row>
    <row r="18" spans="1:7" s="21" customFormat="1" ht="48.75" customHeight="1">
      <c r="A18" s="26" t="s">
        <v>25</v>
      </c>
      <c r="B18" s="27" t="s">
        <v>26</v>
      </c>
      <c r="C18" s="28">
        <v>152.4</v>
      </c>
      <c r="D18" s="28">
        <v>152.4</v>
      </c>
      <c r="E18" s="28">
        <v>160.9</v>
      </c>
      <c r="F18" s="28">
        <f t="shared" si="0"/>
        <v>105.57742782152231</v>
      </c>
      <c r="G18" s="29">
        <f t="shared" si="2"/>
        <v>105.57742782152231</v>
      </c>
    </row>
    <row r="19" spans="1:7" s="21" customFormat="1" ht="30" customHeight="1">
      <c r="A19" s="30" t="s">
        <v>365</v>
      </c>
      <c r="B19" s="31" t="s">
        <v>367</v>
      </c>
      <c r="C19" s="28"/>
      <c r="D19" s="28"/>
      <c r="E19" s="32">
        <f>E20</f>
        <v>-1.4</v>
      </c>
      <c r="F19" s="28"/>
      <c r="G19" s="29"/>
    </row>
    <row r="20" spans="1:7" s="21" customFormat="1" ht="30" customHeight="1">
      <c r="A20" s="26" t="s">
        <v>366</v>
      </c>
      <c r="B20" s="27" t="s">
        <v>368</v>
      </c>
      <c r="C20" s="28"/>
      <c r="D20" s="28"/>
      <c r="E20" s="28">
        <v>-1.4</v>
      </c>
      <c r="F20" s="28"/>
      <c r="G20" s="29"/>
    </row>
    <row r="21" spans="1:7" s="21" customFormat="1" ht="47.25">
      <c r="A21" s="30" t="s">
        <v>27</v>
      </c>
      <c r="B21" s="31" t="s">
        <v>28</v>
      </c>
      <c r="C21" s="32">
        <f>SUM(C22+C26)</f>
        <v>2346</v>
      </c>
      <c r="D21" s="32">
        <f>SUM(D22+D26)</f>
        <v>2346</v>
      </c>
      <c r="E21" s="32">
        <f>SUM(E22+E26)</f>
        <v>2501.1999999999998</v>
      </c>
      <c r="F21" s="32">
        <f t="shared" si="0"/>
        <v>106.61551577152599</v>
      </c>
      <c r="G21" s="25">
        <f t="shared" si="2"/>
        <v>106.61551577152599</v>
      </c>
    </row>
    <row r="22" spans="1:7" s="21" customFormat="1" ht="116.25" customHeight="1">
      <c r="A22" s="81" t="s">
        <v>248</v>
      </c>
      <c r="B22" s="31" t="s">
        <v>29</v>
      </c>
      <c r="C22" s="32">
        <f>SUM(C23:C25)</f>
        <v>2119.1</v>
      </c>
      <c r="D22" s="32">
        <f>SUM(D23:D25)</f>
        <v>2119.1</v>
      </c>
      <c r="E22" s="32">
        <f>SUM(E23:E25)</f>
        <v>2273.5</v>
      </c>
      <c r="F22" s="32">
        <f t="shared" si="0"/>
        <v>107.28611202869143</v>
      </c>
      <c r="G22" s="25">
        <f t="shared" si="2"/>
        <v>107.28611202869143</v>
      </c>
    </row>
    <row r="23" spans="1:7" ht="102.75" customHeight="1">
      <c r="A23" s="45" t="s">
        <v>251</v>
      </c>
      <c r="B23" s="27" t="s">
        <v>250</v>
      </c>
      <c r="C23" s="28">
        <v>2000</v>
      </c>
      <c r="D23" s="28">
        <v>2000</v>
      </c>
      <c r="E23" s="28">
        <v>2154.4</v>
      </c>
      <c r="F23" s="28">
        <f t="shared" si="0"/>
        <v>107.72</v>
      </c>
      <c r="G23" s="29">
        <f t="shared" si="2"/>
        <v>107.72</v>
      </c>
    </row>
    <row r="24" spans="1:7" ht="90.75" customHeight="1">
      <c r="A24" s="45" t="s">
        <v>252</v>
      </c>
      <c r="B24" s="27" t="s">
        <v>249</v>
      </c>
      <c r="C24" s="28">
        <v>40.4</v>
      </c>
      <c r="D24" s="28">
        <v>40.4</v>
      </c>
      <c r="E24" s="28">
        <v>40.4</v>
      </c>
      <c r="F24" s="28">
        <f t="shared" si="0"/>
        <v>100</v>
      </c>
      <c r="G24" s="29">
        <f t="shared" si="2"/>
        <v>100</v>
      </c>
    </row>
    <row r="25" spans="1:7" ht="62.25" customHeight="1">
      <c r="A25" s="79" t="s">
        <v>240</v>
      </c>
      <c r="B25" s="27" t="s">
        <v>247</v>
      </c>
      <c r="C25" s="28">
        <v>78.7</v>
      </c>
      <c r="D25" s="28">
        <v>78.7</v>
      </c>
      <c r="E25" s="28">
        <v>78.7</v>
      </c>
      <c r="F25" s="28">
        <f t="shared" si="0"/>
        <v>100</v>
      </c>
      <c r="G25" s="29">
        <f t="shared" si="2"/>
        <v>100</v>
      </c>
    </row>
    <row r="26" spans="1:7" ht="105.75" customHeight="1">
      <c r="A26" s="82" t="s">
        <v>254</v>
      </c>
      <c r="B26" s="47" t="s">
        <v>255</v>
      </c>
      <c r="C26" s="49">
        <f>C27</f>
        <v>226.9</v>
      </c>
      <c r="D26" s="49">
        <f>D27</f>
        <v>226.9</v>
      </c>
      <c r="E26" s="49">
        <f>E27</f>
        <v>227.7</v>
      </c>
      <c r="F26" s="49">
        <f t="shared" si="0"/>
        <v>100.35257822829439</v>
      </c>
      <c r="G26" s="50">
        <f t="shared" si="2"/>
        <v>100.35257822829439</v>
      </c>
    </row>
    <row r="27" spans="1:7" ht="96.75" customHeight="1">
      <c r="A27" s="26" t="s">
        <v>253</v>
      </c>
      <c r="B27" s="27" t="s">
        <v>30</v>
      </c>
      <c r="C27" s="28">
        <v>226.9</v>
      </c>
      <c r="D27" s="28">
        <v>226.9</v>
      </c>
      <c r="E27" s="28">
        <v>227.7</v>
      </c>
      <c r="F27" s="28">
        <f t="shared" si="0"/>
        <v>100.35257822829439</v>
      </c>
      <c r="G27" s="29">
        <f t="shared" si="2"/>
        <v>100.35257822829439</v>
      </c>
    </row>
    <row r="28" spans="1:7" ht="31.5" customHeight="1">
      <c r="A28" s="30" t="s">
        <v>241</v>
      </c>
      <c r="B28" s="31" t="s">
        <v>242</v>
      </c>
      <c r="C28" s="32">
        <f>C29</f>
        <v>0</v>
      </c>
      <c r="D28" s="32">
        <f>D29</f>
        <v>0</v>
      </c>
      <c r="E28" s="32">
        <f>E29</f>
        <v>2.2999999999999998</v>
      </c>
      <c r="F28" s="28"/>
      <c r="G28" s="29"/>
    </row>
    <row r="29" spans="1:7" ht="29.25" customHeight="1">
      <c r="A29" s="26" t="s">
        <v>243</v>
      </c>
      <c r="B29" s="27" t="s">
        <v>244</v>
      </c>
      <c r="C29" s="32"/>
      <c r="D29" s="32"/>
      <c r="E29" s="28">
        <v>2.2999999999999998</v>
      </c>
      <c r="F29" s="28"/>
      <c r="G29" s="29"/>
    </row>
    <row r="30" spans="1:7" s="21" customFormat="1" ht="50.25" customHeight="1">
      <c r="A30" s="30" t="s">
        <v>31</v>
      </c>
      <c r="B30" s="31" t="s">
        <v>32</v>
      </c>
      <c r="C30" s="32">
        <f>SUM(C31)</f>
        <v>240.1</v>
      </c>
      <c r="D30" s="32">
        <f>SUM(D31)</f>
        <v>240.1</v>
      </c>
      <c r="E30" s="32">
        <f>SUM(E31)</f>
        <v>242</v>
      </c>
      <c r="F30" s="32">
        <f t="shared" si="0"/>
        <v>100.79133694294045</v>
      </c>
      <c r="G30" s="29">
        <f t="shared" si="2"/>
        <v>100.79133694294045</v>
      </c>
    </row>
    <row r="31" spans="1:7" s="21" customFormat="1" ht="31.5">
      <c r="A31" s="26" t="s">
        <v>33</v>
      </c>
      <c r="B31" s="27" t="s">
        <v>34</v>
      </c>
      <c r="C31" s="28">
        <v>240.1</v>
      </c>
      <c r="D31" s="28">
        <v>240.1</v>
      </c>
      <c r="E31" s="28">
        <v>242</v>
      </c>
      <c r="F31" s="28">
        <f t="shared" si="0"/>
        <v>100.79133694294045</v>
      </c>
      <c r="G31" s="29">
        <f t="shared" si="2"/>
        <v>100.79133694294045</v>
      </c>
    </row>
    <row r="32" spans="1:7" s="21" customFormat="1" ht="31.5">
      <c r="A32" s="30" t="s">
        <v>35</v>
      </c>
      <c r="B32" s="31" t="s">
        <v>36</v>
      </c>
      <c r="C32" s="32">
        <f>C33+C34</f>
        <v>900.2</v>
      </c>
      <c r="D32" s="32">
        <f>D33+D34</f>
        <v>900.2</v>
      </c>
      <c r="E32" s="32">
        <f>E33+E34</f>
        <v>900.3</v>
      </c>
      <c r="F32" s="32">
        <f t="shared" si="0"/>
        <v>100.01110864252387</v>
      </c>
      <c r="G32" s="29">
        <f t="shared" si="2"/>
        <v>100.01110864252387</v>
      </c>
    </row>
    <row r="33" spans="1:7" s="21" customFormat="1" ht="88.5" customHeight="1">
      <c r="A33" s="26" t="s">
        <v>246</v>
      </c>
      <c r="B33" s="26" t="s">
        <v>179</v>
      </c>
      <c r="C33" s="28">
        <v>206.5</v>
      </c>
      <c r="D33" s="28">
        <v>206.5</v>
      </c>
      <c r="E33" s="28">
        <v>206.5</v>
      </c>
      <c r="F33" s="32">
        <f t="shared" si="0"/>
        <v>100</v>
      </c>
      <c r="G33" s="29">
        <f t="shared" si="2"/>
        <v>100</v>
      </c>
    </row>
    <row r="34" spans="1:7" s="21" customFormat="1" ht="52.5" customHeight="1">
      <c r="A34" s="26" t="s">
        <v>178</v>
      </c>
      <c r="B34" s="27" t="s">
        <v>37</v>
      </c>
      <c r="C34" s="28">
        <v>693.7</v>
      </c>
      <c r="D34" s="28">
        <v>693.7</v>
      </c>
      <c r="E34" s="28">
        <v>693.8</v>
      </c>
      <c r="F34" s="28">
        <f t="shared" si="0"/>
        <v>100.014415453366</v>
      </c>
      <c r="G34" s="29">
        <f t="shared" si="2"/>
        <v>100.014415453366</v>
      </c>
    </row>
    <row r="35" spans="1:7" s="21" customFormat="1" ht="16.5" customHeight="1">
      <c r="A35" s="30" t="s">
        <v>38</v>
      </c>
      <c r="B35" s="31" t="s">
        <v>39</v>
      </c>
      <c r="C35" s="32">
        <v>179.7</v>
      </c>
      <c r="D35" s="32">
        <v>179.7</v>
      </c>
      <c r="E35" s="32">
        <v>184.3</v>
      </c>
      <c r="F35" s="32">
        <f t="shared" si="0"/>
        <v>102.55982192543129</v>
      </c>
      <c r="G35" s="29">
        <f t="shared" si="2"/>
        <v>102.55982192543129</v>
      </c>
    </row>
    <row r="36" spans="1:7" s="21" customFormat="1" ht="16.5" customHeight="1">
      <c r="A36" s="33" t="s">
        <v>40</v>
      </c>
      <c r="B36" s="34" t="s">
        <v>41</v>
      </c>
      <c r="C36" s="35"/>
      <c r="D36" s="35"/>
      <c r="E36" s="35"/>
      <c r="F36" s="35"/>
      <c r="G36" s="36" t="e">
        <f t="shared" si="2"/>
        <v>#DIV/0!</v>
      </c>
    </row>
    <row r="37" spans="1:7" s="21" customFormat="1" ht="18.75" customHeight="1">
      <c r="A37" s="37" t="s">
        <v>42</v>
      </c>
      <c r="B37" s="18" t="s">
        <v>43</v>
      </c>
      <c r="C37" s="19">
        <f>C38+C139+C137+C136</f>
        <v>285148.99999999994</v>
      </c>
      <c r="D37" s="19">
        <f>D38+D139+D137+D136</f>
        <v>285148.99999999994</v>
      </c>
      <c r="E37" s="19">
        <f>E38+E139+E137+E136</f>
        <v>283296.69999999995</v>
      </c>
      <c r="F37" s="19">
        <f t="shared" si="0"/>
        <v>99.35040978576113</v>
      </c>
      <c r="G37" s="20">
        <f t="shared" ref="G37:G47" si="3">E37/D37*100</f>
        <v>99.35040978576113</v>
      </c>
    </row>
    <row r="38" spans="1:7" s="21" customFormat="1" ht="54.75" customHeight="1">
      <c r="A38" s="38" t="s">
        <v>44</v>
      </c>
      <c r="B38" s="23" t="s">
        <v>45</v>
      </c>
      <c r="C38" s="24">
        <f>C39+C50+C65+C133</f>
        <v>284766.19999999995</v>
      </c>
      <c r="D38" s="24">
        <f>D39+D50+D65+D133</f>
        <v>284766.19999999995</v>
      </c>
      <c r="E38" s="24">
        <f>E39+E50+E65+E133</f>
        <v>282913.89999999997</v>
      </c>
      <c r="F38" s="24">
        <f t="shared" si="0"/>
        <v>99.34953656719091</v>
      </c>
      <c r="G38" s="25">
        <f t="shared" si="3"/>
        <v>99.34953656719091</v>
      </c>
    </row>
    <row r="39" spans="1:7" s="21" customFormat="1" ht="31.5">
      <c r="A39" s="30" t="s">
        <v>46</v>
      </c>
      <c r="B39" s="31" t="s">
        <v>189</v>
      </c>
      <c r="C39" s="32">
        <f>C40+C48+C49</f>
        <v>88438</v>
      </c>
      <c r="D39" s="32">
        <f t="shared" ref="D39:E39" si="4">D40+D48+D49</f>
        <v>88438</v>
      </c>
      <c r="E39" s="32">
        <f t="shared" si="4"/>
        <v>88438</v>
      </c>
      <c r="F39" s="32">
        <f t="shared" si="0"/>
        <v>100</v>
      </c>
      <c r="G39" s="25">
        <f t="shared" si="3"/>
        <v>100</v>
      </c>
    </row>
    <row r="40" spans="1:7" ht="31.5">
      <c r="A40" s="26" t="s">
        <v>47</v>
      </c>
      <c r="B40" s="27" t="s">
        <v>190</v>
      </c>
      <c r="C40" s="39">
        <v>76493.2</v>
      </c>
      <c r="D40" s="39">
        <v>76493.2</v>
      </c>
      <c r="E40" s="39">
        <v>76493.2</v>
      </c>
      <c r="F40" s="28">
        <f t="shared" si="0"/>
        <v>100</v>
      </c>
      <c r="G40" s="29">
        <f t="shared" si="3"/>
        <v>100</v>
      </c>
    </row>
    <row r="41" spans="1:7" ht="23.25" hidden="1" customHeight="1">
      <c r="A41" s="26" t="s">
        <v>48</v>
      </c>
      <c r="B41" s="27" t="s">
        <v>49</v>
      </c>
      <c r="C41" s="39"/>
      <c r="D41" s="39"/>
      <c r="E41" s="39"/>
      <c r="F41" s="28" t="e">
        <f t="shared" si="0"/>
        <v>#DIV/0!</v>
      </c>
      <c r="G41" s="29" t="e">
        <f t="shared" si="3"/>
        <v>#DIV/0!</v>
      </c>
    </row>
    <row r="42" spans="1:7" s="21" customFormat="1" ht="26.25" hidden="1" customHeight="1">
      <c r="A42" s="30" t="s">
        <v>50</v>
      </c>
      <c r="B42" s="31" t="s">
        <v>51</v>
      </c>
      <c r="C42" s="32">
        <f>SUM(C43+C45+C46)</f>
        <v>0</v>
      </c>
      <c r="D42" s="32">
        <f>SUM(D43+D45+D46)</f>
        <v>0</v>
      </c>
      <c r="E42" s="32">
        <f>SUM(E43+E45+E46)</f>
        <v>0</v>
      </c>
      <c r="F42" s="28" t="e">
        <f t="shared" si="0"/>
        <v>#DIV/0!</v>
      </c>
      <c r="G42" s="29" t="e">
        <f t="shared" si="3"/>
        <v>#DIV/0!</v>
      </c>
    </row>
    <row r="43" spans="1:7" s="21" customFormat="1" ht="26.25" hidden="1" customHeight="1">
      <c r="A43" s="26" t="s">
        <v>52</v>
      </c>
      <c r="B43" s="27" t="s">
        <v>53</v>
      </c>
      <c r="C43" s="28"/>
      <c r="D43" s="28"/>
      <c r="E43" s="28"/>
      <c r="F43" s="28" t="e">
        <f t="shared" si="0"/>
        <v>#DIV/0!</v>
      </c>
      <c r="G43" s="29" t="e">
        <f t="shared" si="3"/>
        <v>#DIV/0!</v>
      </c>
    </row>
    <row r="44" spans="1:7" s="21" customFormat="1" ht="26.25" hidden="1" customHeight="1">
      <c r="A44" s="26" t="s">
        <v>54</v>
      </c>
      <c r="B44" s="27" t="s">
        <v>55</v>
      </c>
      <c r="C44" s="28"/>
      <c r="D44" s="28"/>
      <c r="E44" s="28"/>
      <c r="F44" s="28" t="e">
        <f t="shared" si="0"/>
        <v>#DIV/0!</v>
      </c>
      <c r="G44" s="29" t="e">
        <f t="shared" si="3"/>
        <v>#DIV/0!</v>
      </c>
    </row>
    <row r="45" spans="1:7" s="21" customFormat="1" ht="41.25" hidden="1" customHeight="1">
      <c r="A45" s="26" t="s">
        <v>56</v>
      </c>
      <c r="B45" s="27" t="s">
        <v>57</v>
      </c>
      <c r="C45" s="28"/>
      <c r="D45" s="28"/>
      <c r="E45" s="28"/>
      <c r="F45" s="28" t="e">
        <f t="shared" si="0"/>
        <v>#DIV/0!</v>
      </c>
      <c r="G45" s="29" t="e">
        <f t="shared" si="3"/>
        <v>#DIV/0!</v>
      </c>
    </row>
    <row r="46" spans="1:7" ht="22.5" hidden="1" customHeight="1">
      <c r="A46" s="30" t="s">
        <v>58</v>
      </c>
      <c r="B46" s="27" t="s">
        <v>59</v>
      </c>
      <c r="C46" s="40">
        <f>SUM(C47)</f>
        <v>0</v>
      </c>
      <c r="D46" s="40">
        <f>SUM(D47)</f>
        <v>0</v>
      </c>
      <c r="E46" s="40">
        <f>E47</f>
        <v>0</v>
      </c>
      <c r="F46" s="28" t="e">
        <f t="shared" si="0"/>
        <v>#DIV/0!</v>
      </c>
      <c r="G46" s="29" t="e">
        <f t="shared" si="3"/>
        <v>#DIV/0!</v>
      </c>
    </row>
    <row r="47" spans="1:7" ht="19.5" hidden="1" customHeight="1">
      <c r="A47" s="26" t="s">
        <v>60</v>
      </c>
      <c r="B47" s="27" t="s">
        <v>61</v>
      </c>
      <c r="C47" s="39"/>
      <c r="D47" s="39"/>
      <c r="E47" s="39"/>
      <c r="F47" s="28" t="e">
        <f t="shared" si="0"/>
        <v>#DIV/0!</v>
      </c>
      <c r="G47" s="29" t="e">
        <f t="shared" si="3"/>
        <v>#DIV/0!</v>
      </c>
    </row>
    <row r="48" spans="1:7" ht="36" customHeight="1">
      <c r="A48" s="26" t="s">
        <v>48</v>
      </c>
      <c r="B48" s="27" t="s">
        <v>191</v>
      </c>
      <c r="C48" s="39">
        <v>10874.3</v>
      </c>
      <c r="D48" s="39">
        <v>10874.3</v>
      </c>
      <c r="E48" s="39">
        <v>10874.3</v>
      </c>
      <c r="F48" s="28">
        <f>E48/C48*100</f>
        <v>100</v>
      </c>
      <c r="G48" s="29">
        <f>E48/D48*100</f>
        <v>100</v>
      </c>
    </row>
    <row r="49" spans="1:7" ht="63.75" customHeight="1">
      <c r="A49" s="26" t="s">
        <v>387</v>
      </c>
      <c r="B49" s="27" t="s">
        <v>386</v>
      </c>
      <c r="C49" s="39">
        <v>1070.5</v>
      </c>
      <c r="D49" s="39">
        <v>1070.5</v>
      </c>
      <c r="E49" s="39">
        <v>1070.5</v>
      </c>
      <c r="F49" s="28">
        <f>E49/C49*100</f>
        <v>100</v>
      </c>
      <c r="G49" s="29">
        <f>E49/D49*100</f>
        <v>100</v>
      </c>
    </row>
    <row r="50" spans="1:7" ht="31.5">
      <c r="A50" s="30" t="s">
        <v>62</v>
      </c>
      <c r="B50" s="27" t="s">
        <v>192</v>
      </c>
      <c r="C50" s="40">
        <f>+C55+C58+C51</f>
        <v>27368</v>
      </c>
      <c r="D50" s="40">
        <f>+D55+D58+D51</f>
        <v>27368</v>
      </c>
      <c r="E50" s="40">
        <f>+E55+E58+E51</f>
        <v>27317.9</v>
      </c>
      <c r="F50" s="28">
        <f t="shared" ref="F50:F64" si="5">E50/C50*100</f>
        <v>99.8169394913768</v>
      </c>
      <c r="G50" s="29">
        <f>E50/D50*100</f>
        <v>99.8169394913768</v>
      </c>
    </row>
    <row r="51" spans="1:7" ht="69.75" customHeight="1">
      <c r="A51" s="83" t="s">
        <v>336</v>
      </c>
      <c r="B51" s="47" t="s">
        <v>334</v>
      </c>
      <c r="C51" s="48">
        <f>SUM(C52:C54)</f>
        <v>2901.2000000000003</v>
      </c>
      <c r="D51" s="48">
        <f>SUM(D52:D54)</f>
        <v>2901.2000000000003</v>
      </c>
      <c r="E51" s="48">
        <f>SUM(E52:E54)</f>
        <v>2901.2000000000003</v>
      </c>
      <c r="F51" s="49">
        <f t="shared" si="5"/>
        <v>100</v>
      </c>
      <c r="G51" s="29">
        <f t="shared" ref="G51:G54" si="6">E51/D51*100</f>
        <v>100</v>
      </c>
    </row>
    <row r="52" spans="1:7" ht="160.5" customHeight="1">
      <c r="A52" s="41" t="s">
        <v>337</v>
      </c>
      <c r="B52" s="27" t="s">
        <v>335</v>
      </c>
      <c r="C52" s="39">
        <v>773.1</v>
      </c>
      <c r="D52" s="39">
        <v>773.1</v>
      </c>
      <c r="E52" s="39">
        <v>773.1</v>
      </c>
      <c r="F52" s="49">
        <f t="shared" si="5"/>
        <v>100</v>
      </c>
      <c r="G52" s="29">
        <f t="shared" si="6"/>
        <v>100</v>
      </c>
    </row>
    <row r="53" spans="1:7" ht="72.75" customHeight="1">
      <c r="A53" s="41" t="s">
        <v>336</v>
      </c>
      <c r="B53" s="27" t="s">
        <v>339</v>
      </c>
      <c r="C53" s="39">
        <v>67.2</v>
      </c>
      <c r="D53" s="39">
        <v>67.2</v>
      </c>
      <c r="E53" s="39">
        <v>67.2</v>
      </c>
      <c r="F53" s="49">
        <f t="shared" si="5"/>
        <v>100</v>
      </c>
      <c r="G53" s="29">
        <f t="shared" si="6"/>
        <v>100</v>
      </c>
    </row>
    <row r="54" spans="1:7" ht="83.25" customHeight="1">
      <c r="A54" s="41" t="s">
        <v>336</v>
      </c>
      <c r="B54" s="27" t="s">
        <v>338</v>
      </c>
      <c r="C54" s="39">
        <v>2060.9</v>
      </c>
      <c r="D54" s="39">
        <v>2060.9</v>
      </c>
      <c r="E54" s="39">
        <v>2060.9</v>
      </c>
      <c r="F54" s="28">
        <f t="shared" si="5"/>
        <v>100</v>
      </c>
      <c r="G54" s="29">
        <f t="shared" si="6"/>
        <v>100</v>
      </c>
    </row>
    <row r="55" spans="1:7" ht="36" customHeight="1">
      <c r="A55" s="83" t="s">
        <v>256</v>
      </c>
      <c r="B55" s="47" t="s">
        <v>193</v>
      </c>
      <c r="C55" s="48">
        <f>C56+C57</f>
        <v>540.5</v>
      </c>
      <c r="D55" s="48">
        <f t="shared" ref="D55:E55" si="7">D56+D57</f>
        <v>540.5</v>
      </c>
      <c r="E55" s="48">
        <f t="shared" si="7"/>
        <v>540.5</v>
      </c>
      <c r="F55" s="49">
        <f t="shared" si="5"/>
        <v>100</v>
      </c>
      <c r="G55" s="29">
        <f t="shared" ref="G55:G57" si="8">E55/D55*100</f>
        <v>100</v>
      </c>
    </row>
    <row r="56" spans="1:7" ht="63.75" customHeight="1">
      <c r="A56" s="80" t="s">
        <v>259</v>
      </c>
      <c r="B56" s="27" t="s">
        <v>257</v>
      </c>
      <c r="C56" s="39">
        <v>227.3</v>
      </c>
      <c r="D56" s="39">
        <v>227.3</v>
      </c>
      <c r="E56" s="39">
        <v>227.3</v>
      </c>
      <c r="F56" s="49">
        <f t="shared" si="5"/>
        <v>100</v>
      </c>
      <c r="G56" s="29">
        <f t="shared" si="8"/>
        <v>100</v>
      </c>
    </row>
    <row r="57" spans="1:7" ht="54.75" customHeight="1">
      <c r="A57" s="80" t="s">
        <v>260</v>
      </c>
      <c r="B57" s="27" t="s">
        <v>258</v>
      </c>
      <c r="C57" s="39">
        <v>313.2</v>
      </c>
      <c r="D57" s="39">
        <v>313.2</v>
      </c>
      <c r="E57" s="39">
        <v>313.2</v>
      </c>
      <c r="F57" s="49">
        <f t="shared" si="5"/>
        <v>100</v>
      </c>
      <c r="G57" s="29">
        <f t="shared" si="8"/>
        <v>100</v>
      </c>
    </row>
    <row r="58" spans="1:7" ht="21.75" customHeight="1">
      <c r="A58" s="84" t="s">
        <v>58</v>
      </c>
      <c r="B58" s="85" t="s">
        <v>194</v>
      </c>
      <c r="C58" s="48">
        <f>C59</f>
        <v>23926.3</v>
      </c>
      <c r="D58" s="48">
        <f>D59</f>
        <v>23926.3</v>
      </c>
      <c r="E58" s="48">
        <f>E59</f>
        <v>23876.2</v>
      </c>
      <c r="F58" s="49">
        <f t="shared" si="5"/>
        <v>99.79060698896194</v>
      </c>
      <c r="G58" s="50">
        <f t="shared" ref="G58:G64" si="9">E58/D58*100</f>
        <v>99.79060698896194</v>
      </c>
    </row>
    <row r="59" spans="1:7" ht="22.5" customHeight="1">
      <c r="A59" s="43" t="s">
        <v>60</v>
      </c>
      <c r="B59" s="44" t="s">
        <v>195</v>
      </c>
      <c r="C59" s="39">
        <f>C60+C62+C63+C64+C61</f>
        <v>23926.3</v>
      </c>
      <c r="D59" s="39">
        <f>D60+D62+D63+D64+D61</f>
        <v>23926.3</v>
      </c>
      <c r="E59" s="39">
        <f>E60+E62+E63+E64+E61</f>
        <v>23876.2</v>
      </c>
      <c r="F59" s="28">
        <f t="shared" si="5"/>
        <v>99.79060698896194</v>
      </c>
      <c r="G59" s="29">
        <f t="shared" si="9"/>
        <v>99.79060698896194</v>
      </c>
    </row>
    <row r="60" spans="1:7" ht="82.5" customHeight="1">
      <c r="A60" s="42" t="s">
        <v>184</v>
      </c>
      <c r="B60" s="44" t="s">
        <v>196</v>
      </c>
      <c r="C60" s="39">
        <v>3737.3</v>
      </c>
      <c r="D60" s="39">
        <v>3737.3</v>
      </c>
      <c r="E60" s="39">
        <v>3737.3</v>
      </c>
      <c r="F60" s="28">
        <f t="shared" si="5"/>
        <v>100</v>
      </c>
      <c r="G60" s="29">
        <f t="shared" si="9"/>
        <v>100</v>
      </c>
    </row>
    <row r="61" spans="1:7" ht="47.25">
      <c r="A61" s="78" t="s">
        <v>188</v>
      </c>
      <c r="B61" s="44" t="s">
        <v>197</v>
      </c>
      <c r="C61" s="39">
        <v>3118.2</v>
      </c>
      <c r="D61" s="39">
        <v>3118.2</v>
      </c>
      <c r="E61" s="39">
        <v>3118.2</v>
      </c>
      <c r="F61" s="28">
        <f t="shared" si="5"/>
        <v>100</v>
      </c>
      <c r="G61" s="29">
        <f t="shared" si="9"/>
        <v>100</v>
      </c>
    </row>
    <row r="62" spans="1:7" ht="86.25" customHeight="1">
      <c r="A62" s="26" t="s">
        <v>185</v>
      </c>
      <c r="B62" s="27" t="s">
        <v>198</v>
      </c>
      <c r="C62" s="39">
        <v>4747.7</v>
      </c>
      <c r="D62" s="39">
        <v>4747.7</v>
      </c>
      <c r="E62" s="39">
        <v>4747.7</v>
      </c>
      <c r="F62" s="28">
        <f t="shared" si="5"/>
        <v>100</v>
      </c>
      <c r="G62" s="29">
        <f t="shared" si="9"/>
        <v>100</v>
      </c>
    </row>
    <row r="63" spans="1:7" ht="50.25" customHeight="1">
      <c r="A63" s="26" t="s">
        <v>186</v>
      </c>
      <c r="B63" s="27" t="s">
        <v>199</v>
      </c>
      <c r="C63" s="39">
        <v>2323.1</v>
      </c>
      <c r="D63" s="39">
        <v>2323.1</v>
      </c>
      <c r="E63" s="39">
        <v>2323.1</v>
      </c>
      <c r="F63" s="28">
        <f t="shared" si="5"/>
        <v>100</v>
      </c>
      <c r="G63" s="29">
        <f t="shared" si="9"/>
        <v>100</v>
      </c>
    </row>
    <row r="64" spans="1:7" ht="96" customHeight="1">
      <c r="A64" s="45" t="s">
        <v>187</v>
      </c>
      <c r="B64" s="27" t="s">
        <v>292</v>
      </c>
      <c r="C64" s="39">
        <v>10000</v>
      </c>
      <c r="D64" s="39">
        <v>10000</v>
      </c>
      <c r="E64" s="39">
        <v>9949.9</v>
      </c>
      <c r="F64" s="28">
        <f t="shared" si="5"/>
        <v>99.498999999999995</v>
      </c>
      <c r="G64" s="29">
        <f t="shared" si="9"/>
        <v>99.498999999999995</v>
      </c>
    </row>
    <row r="65" spans="1:7" s="21" customFormat="1" ht="31.5">
      <c r="A65" s="30" t="s">
        <v>63</v>
      </c>
      <c r="B65" s="31" t="s">
        <v>200</v>
      </c>
      <c r="C65" s="32">
        <f>C66+C67+ C110+C112+C115+C117+C119+C121+C126+C131+C123+C129</f>
        <v>163408.29999999996</v>
      </c>
      <c r="D65" s="32">
        <f>D66+D67+ D110+D112+D115+D117+D119+D121+D126+D131+D123+D129</f>
        <v>163408.29999999996</v>
      </c>
      <c r="E65" s="32">
        <f>E66+E67+ E110+E112+E115+E117+E119+E121+E126+E131+E123+E129</f>
        <v>161664.79999999993</v>
      </c>
      <c r="F65" s="32">
        <f>E65/C65*100</f>
        <v>98.933040732937044</v>
      </c>
      <c r="G65" s="25">
        <f>E65/D65*100</f>
        <v>98.933040732937044</v>
      </c>
    </row>
    <row r="66" spans="1:7" ht="85.5" customHeight="1">
      <c r="A66" s="26" t="s">
        <v>323</v>
      </c>
      <c r="B66" s="27" t="s">
        <v>201</v>
      </c>
      <c r="C66" s="39">
        <v>3582.3</v>
      </c>
      <c r="D66" s="39">
        <v>3582.3</v>
      </c>
      <c r="E66" s="39">
        <v>3378.4</v>
      </c>
      <c r="F66" s="28">
        <f>E66/C66*100</f>
        <v>94.308126064260392</v>
      </c>
      <c r="G66" s="29">
        <f>E66/D66*100</f>
        <v>94.308126064260392</v>
      </c>
    </row>
    <row r="67" spans="1:7" ht="36.75" customHeight="1">
      <c r="A67" s="46" t="s">
        <v>293</v>
      </c>
      <c r="B67" s="47" t="s">
        <v>294</v>
      </c>
      <c r="C67" s="48">
        <f>C68</f>
        <v>139346</v>
      </c>
      <c r="D67" s="48">
        <f>D68</f>
        <v>139346</v>
      </c>
      <c r="E67" s="48">
        <f>E68</f>
        <v>138780.89999999997</v>
      </c>
      <c r="F67" s="49">
        <f>E67/C67*100</f>
        <v>99.594462704347436</v>
      </c>
      <c r="G67" s="50">
        <f>E67/D67*100</f>
        <v>99.594462704347436</v>
      </c>
    </row>
    <row r="68" spans="1:7" ht="52.5" customHeight="1">
      <c r="A68" s="46" t="s">
        <v>295</v>
      </c>
      <c r="B68" s="47" t="s">
        <v>205</v>
      </c>
      <c r="C68" s="48">
        <f>C70+C71+C72+C73+C74+C75+C76+C77+C78+C81+C82+C83+C84+C85+C86+C87+C88+C89+C90+C91+C92+C93+C94+C95+C96+C97+C98+C99+C100+C101+C102+C103+C104+C105+C106+C107+C108+C79+C80+C109</f>
        <v>139346</v>
      </c>
      <c r="D68" s="48">
        <f>D70+D71+D72+D73+D74+D75+D76+D77+D78+D81+D82+D83+D84+D85+D86+D87+D88+D89+D90+D91+D92+D93+D94+D95+D96+D97+D98+D99+D100+D101+D102+D103+D104+D105+D106+D107+D108+D79+D80+D109</f>
        <v>139346</v>
      </c>
      <c r="E68" s="48">
        <f>E70+E71+E72+E73+E74+E75+E76+E77+E78+E81+E82+E83+E84+E85+E86+E87+E88+E89+E90+E91+E92+E93+E94+E95+E96+E97+E98+E99+E100+E101+E102+E103+E104+E105++E106+E107+E108+E79+E80+E109</f>
        <v>138780.89999999997</v>
      </c>
      <c r="F68" s="49">
        <f>E68/C68*100</f>
        <v>99.594462704347436</v>
      </c>
      <c r="G68" s="50">
        <f>E68/D68*100</f>
        <v>99.594462704347436</v>
      </c>
    </row>
    <row r="69" spans="1:7" ht="37.5" hidden="1" customHeight="1">
      <c r="A69" s="51" t="s">
        <v>64</v>
      </c>
      <c r="B69" s="27" t="s">
        <v>65</v>
      </c>
      <c r="C69" s="39"/>
      <c r="D69" s="39"/>
      <c r="E69" s="39"/>
      <c r="F69" s="49" t="e">
        <f t="shared" ref="F69:F71" si="10">E69/C69*100</f>
        <v>#DIV/0!</v>
      </c>
      <c r="G69" s="50" t="e">
        <f t="shared" ref="G69:G71" si="11">E69/D69*100</f>
        <v>#DIV/0!</v>
      </c>
    </row>
    <row r="70" spans="1:7" ht="115.5" customHeight="1">
      <c r="A70" s="95" t="s">
        <v>297</v>
      </c>
      <c r="B70" s="44" t="s">
        <v>202</v>
      </c>
      <c r="C70" s="28">
        <v>1.7</v>
      </c>
      <c r="D70" s="28">
        <v>1.7</v>
      </c>
      <c r="E70" s="39"/>
      <c r="F70" s="49"/>
      <c r="G70" s="50"/>
    </row>
    <row r="71" spans="1:7" ht="64.5" customHeight="1">
      <c r="A71" s="52" t="s">
        <v>303</v>
      </c>
      <c r="B71" s="44" t="s">
        <v>203</v>
      </c>
      <c r="C71" s="28">
        <v>215.8</v>
      </c>
      <c r="D71" s="28">
        <v>215.8</v>
      </c>
      <c r="E71" s="39">
        <v>215.8</v>
      </c>
      <c r="F71" s="49">
        <f t="shared" si="10"/>
        <v>100</v>
      </c>
      <c r="G71" s="50">
        <f t="shared" si="11"/>
        <v>100</v>
      </c>
    </row>
    <row r="72" spans="1:7" ht="83.25" customHeight="1">
      <c r="A72" s="52" t="s">
        <v>308</v>
      </c>
      <c r="B72" s="44" t="s">
        <v>204</v>
      </c>
      <c r="C72" s="28">
        <v>4372.1000000000004</v>
      </c>
      <c r="D72" s="28">
        <v>4372.1000000000004</v>
      </c>
      <c r="E72" s="39">
        <v>4222.1000000000004</v>
      </c>
      <c r="F72" s="29">
        <f t="shared" ref="F72:F85" si="12">E72/C72*100</f>
        <v>96.569154410923801</v>
      </c>
      <c r="G72" s="29">
        <f t="shared" ref="G72:G105" si="13">E72/D72*100</f>
        <v>96.569154410923801</v>
      </c>
    </row>
    <row r="73" spans="1:7" ht="50.25" customHeight="1">
      <c r="A73" s="52" t="s">
        <v>309</v>
      </c>
      <c r="B73" s="44" t="s">
        <v>206</v>
      </c>
      <c r="C73" s="28">
        <v>247.1</v>
      </c>
      <c r="D73" s="28">
        <v>247.1</v>
      </c>
      <c r="E73" s="39">
        <v>247.1</v>
      </c>
      <c r="F73" s="29">
        <f t="shared" si="12"/>
        <v>100</v>
      </c>
      <c r="G73" s="29">
        <f t="shared" si="13"/>
        <v>100</v>
      </c>
    </row>
    <row r="74" spans="1:7" ht="69" customHeight="1">
      <c r="A74" s="52" t="s">
        <v>324</v>
      </c>
      <c r="B74" s="44" t="s">
        <v>207</v>
      </c>
      <c r="C74" s="28">
        <v>11.9</v>
      </c>
      <c r="D74" s="28">
        <v>11.9</v>
      </c>
      <c r="E74" s="39">
        <v>10.4</v>
      </c>
      <c r="F74" s="29">
        <f t="shared" si="12"/>
        <v>87.394957983193279</v>
      </c>
      <c r="G74" s="29">
        <f t="shared" si="13"/>
        <v>87.394957983193279</v>
      </c>
    </row>
    <row r="75" spans="1:7" ht="56.25" customHeight="1">
      <c r="A75" s="52" t="s">
        <v>346</v>
      </c>
      <c r="B75" s="44" t="s">
        <v>347</v>
      </c>
      <c r="C75" s="28">
        <v>71.900000000000006</v>
      </c>
      <c r="D75" s="28">
        <v>71.900000000000006</v>
      </c>
      <c r="E75" s="39">
        <v>71.900000000000006</v>
      </c>
      <c r="F75" s="29">
        <f t="shared" si="12"/>
        <v>100</v>
      </c>
      <c r="G75" s="29">
        <f t="shared" si="13"/>
        <v>100</v>
      </c>
    </row>
    <row r="76" spans="1:7" ht="99.75" customHeight="1">
      <c r="A76" s="95" t="s">
        <v>325</v>
      </c>
      <c r="B76" s="44" t="s">
        <v>208</v>
      </c>
      <c r="C76" s="28">
        <v>2519.5</v>
      </c>
      <c r="D76" s="28">
        <v>2519.5</v>
      </c>
      <c r="E76" s="39">
        <v>2519.5</v>
      </c>
      <c r="F76" s="29">
        <f t="shared" si="12"/>
        <v>100</v>
      </c>
      <c r="G76" s="29">
        <f t="shared" si="13"/>
        <v>100</v>
      </c>
    </row>
    <row r="77" spans="1:7" ht="102" customHeight="1">
      <c r="A77" s="95" t="s">
        <v>325</v>
      </c>
      <c r="B77" s="44" t="s">
        <v>236</v>
      </c>
      <c r="C77" s="28">
        <v>2.5</v>
      </c>
      <c r="D77" s="28">
        <v>2.5</v>
      </c>
      <c r="E77" s="39">
        <v>2.5</v>
      </c>
      <c r="F77" s="29">
        <f t="shared" si="12"/>
        <v>100</v>
      </c>
      <c r="G77" s="29">
        <f t="shared" si="13"/>
        <v>100</v>
      </c>
    </row>
    <row r="78" spans="1:7" ht="68.25" customHeight="1">
      <c r="A78" s="52" t="s">
        <v>349</v>
      </c>
      <c r="B78" s="44" t="s">
        <v>348</v>
      </c>
      <c r="C78" s="28">
        <v>7.4</v>
      </c>
      <c r="D78" s="28">
        <v>7.4</v>
      </c>
      <c r="E78" s="39">
        <v>7.4</v>
      </c>
      <c r="F78" s="29">
        <f t="shared" si="12"/>
        <v>100</v>
      </c>
      <c r="G78" s="29">
        <f t="shared" si="13"/>
        <v>100</v>
      </c>
    </row>
    <row r="79" spans="1:7" ht="68.25" customHeight="1">
      <c r="A79" s="52" t="s">
        <v>364</v>
      </c>
      <c r="B79" s="44" t="s">
        <v>363</v>
      </c>
      <c r="C79" s="28">
        <v>1601.2</v>
      </c>
      <c r="D79" s="28">
        <v>1601.2</v>
      </c>
      <c r="E79" s="39">
        <v>1601.2</v>
      </c>
      <c r="F79" s="29">
        <f t="shared" si="12"/>
        <v>100</v>
      </c>
      <c r="G79" s="29">
        <f t="shared" si="13"/>
        <v>100</v>
      </c>
    </row>
    <row r="80" spans="1:7" ht="63.75" customHeight="1">
      <c r="A80" s="52" t="s">
        <v>369</v>
      </c>
      <c r="B80" s="44" t="s">
        <v>370</v>
      </c>
      <c r="C80" s="28">
        <v>15.3</v>
      </c>
      <c r="D80" s="28">
        <v>15.3</v>
      </c>
      <c r="E80" s="39">
        <v>15.3</v>
      </c>
      <c r="F80" s="29">
        <f t="shared" si="12"/>
        <v>100</v>
      </c>
      <c r="G80" s="29">
        <f t="shared" si="13"/>
        <v>100</v>
      </c>
    </row>
    <row r="81" spans="1:7" ht="68.25" customHeight="1">
      <c r="A81" s="52" t="s">
        <v>351</v>
      </c>
      <c r="B81" s="44" t="s">
        <v>350</v>
      </c>
      <c r="C81" s="28">
        <v>51</v>
      </c>
      <c r="D81" s="28">
        <v>51</v>
      </c>
      <c r="E81" s="39">
        <v>49.6</v>
      </c>
      <c r="F81" s="29">
        <f t="shared" si="12"/>
        <v>97.254901960784309</v>
      </c>
      <c r="G81" s="29">
        <f t="shared" si="13"/>
        <v>97.254901960784309</v>
      </c>
    </row>
    <row r="82" spans="1:7" ht="63.75" customHeight="1">
      <c r="A82" s="52" t="s">
        <v>353</v>
      </c>
      <c r="B82" s="44" t="s">
        <v>352</v>
      </c>
      <c r="C82" s="28">
        <v>35</v>
      </c>
      <c r="D82" s="28">
        <v>35</v>
      </c>
      <c r="E82" s="39">
        <v>35</v>
      </c>
      <c r="F82" s="29">
        <f t="shared" si="12"/>
        <v>100</v>
      </c>
      <c r="G82" s="29">
        <f t="shared" si="13"/>
        <v>100</v>
      </c>
    </row>
    <row r="83" spans="1:7" ht="84" customHeight="1">
      <c r="A83" s="52" t="s">
        <v>299</v>
      </c>
      <c r="B83" s="44" t="s">
        <v>235</v>
      </c>
      <c r="C83" s="28">
        <v>60819.1</v>
      </c>
      <c r="D83" s="28">
        <v>60819.1</v>
      </c>
      <c r="E83" s="39">
        <v>60819.1</v>
      </c>
      <c r="F83" s="29">
        <f t="shared" si="12"/>
        <v>100</v>
      </c>
      <c r="G83" s="29">
        <f t="shared" si="13"/>
        <v>100</v>
      </c>
    </row>
    <row r="84" spans="1:7" ht="86.25" customHeight="1">
      <c r="A84" s="52" t="s">
        <v>301</v>
      </c>
      <c r="B84" s="44" t="s">
        <v>234</v>
      </c>
      <c r="C84" s="28">
        <v>9.6999999999999993</v>
      </c>
      <c r="D84" s="28">
        <v>9.6999999999999993</v>
      </c>
      <c r="E84" s="39">
        <v>9.6999999999999993</v>
      </c>
      <c r="F84" s="29">
        <f t="shared" si="12"/>
        <v>100</v>
      </c>
      <c r="G84" s="29">
        <f t="shared" si="13"/>
        <v>100</v>
      </c>
    </row>
    <row r="85" spans="1:7" ht="99" customHeight="1">
      <c r="A85" s="95" t="s">
        <v>310</v>
      </c>
      <c r="B85" s="44" t="s">
        <v>233</v>
      </c>
      <c r="C85" s="28">
        <v>532</v>
      </c>
      <c r="D85" s="28">
        <v>532</v>
      </c>
      <c r="E85" s="39">
        <v>532</v>
      </c>
      <c r="F85" s="29">
        <f t="shared" si="12"/>
        <v>100</v>
      </c>
      <c r="G85" s="29">
        <f t="shared" si="13"/>
        <v>100</v>
      </c>
    </row>
    <row r="86" spans="1:7" ht="96.75" customHeight="1">
      <c r="A86" s="95" t="s">
        <v>296</v>
      </c>
      <c r="B86" s="44" t="s">
        <v>232</v>
      </c>
      <c r="C86" s="28">
        <v>11762.3</v>
      </c>
      <c r="D86" s="28">
        <v>11762.3</v>
      </c>
      <c r="E86" s="39">
        <v>11716.9</v>
      </c>
      <c r="F86" s="29">
        <f t="shared" ref="F86:F92" si="14">E86/C86*100</f>
        <v>99.614021067308272</v>
      </c>
      <c r="G86" s="29">
        <f t="shared" si="13"/>
        <v>99.614021067308272</v>
      </c>
    </row>
    <row r="87" spans="1:7" ht="82.5" customHeight="1">
      <c r="A87" s="52" t="s">
        <v>304</v>
      </c>
      <c r="B87" s="44" t="s">
        <v>231</v>
      </c>
      <c r="C87" s="28">
        <v>35.299999999999997</v>
      </c>
      <c r="D87" s="28">
        <v>35.299999999999997</v>
      </c>
      <c r="E87" s="39">
        <v>35.299999999999997</v>
      </c>
      <c r="F87" s="29">
        <f t="shared" si="14"/>
        <v>100</v>
      </c>
      <c r="G87" s="29">
        <f t="shared" si="13"/>
        <v>100</v>
      </c>
    </row>
    <row r="88" spans="1:7" ht="82.5" customHeight="1">
      <c r="A88" s="52" t="s">
        <v>328</v>
      </c>
      <c r="B88" s="44" t="s">
        <v>327</v>
      </c>
      <c r="C88" s="28">
        <v>1324.4</v>
      </c>
      <c r="D88" s="28">
        <v>1324.4</v>
      </c>
      <c r="E88" s="39">
        <v>1297.4000000000001</v>
      </c>
      <c r="F88" s="29">
        <f t="shared" si="14"/>
        <v>97.961340984596802</v>
      </c>
      <c r="G88" s="29">
        <f t="shared" si="13"/>
        <v>97.961340984596802</v>
      </c>
    </row>
    <row r="89" spans="1:7" ht="115.5" customHeight="1">
      <c r="A89" s="95" t="s">
        <v>311</v>
      </c>
      <c r="B89" s="44" t="s">
        <v>237</v>
      </c>
      <c r="C89" s="28">
        <v>262</v>
      </c>
      <c r="D89" s="28">
        <v>262</v>
      </c>
      <c r="E89" s="39">
        <v>262</v>
      </c>
      <c r="F89" s="29">
        <f t="shared" si="14"/>
        <v>100</v>
      </c>
      <c r="G89" s="29">
        <f t="shared" si="13"/>
        <v>100</v>
      </c>
    </row>
    <row r="90" spans="1:7" ht="150.75" customHeight="1">
      <c r="A90" s="95" t="s">
        <v>312</v>
      </c>
      <c r="B90" s="44" t="s">
        <v>230</v>
      </c>
      <c r="C90" s="28">
        <v>130.5</v>
      </c>
      <c r="D90" s="28">
        <v>130.5</v>
      </c>
      <c r="E90" s="39">
        <v>130.4</v>
      </c>
      <c r="F90" s="29">
        <f t="shared" si="14"/>
        <v>99.923371647509583</v>
      </c>
      <c r="G90" s="29">
        <f t="shared" si="13"/>
        <v>99.923371647509583</v>
      </c>
    </row>
    <row r="91" spans="1:7" ht="256.5" customHeight="1">
      <c r="A91" s="95" t="s">
        <v>313</v>
      </c>
      <c r="B91" s="44" t="s">
        <v>229</v>
      </c>
      <c r="C91" s="28">
        <v>7195.9</v>
      </c>
      <c r="D91" s="28">
        <v>7195.9</v>
      </c>
      <c r="E91" s="39">
        <v>7195.9</v>
      </c>
      <c r="F91" s="29">
        <f t="shared" si="14"/>
        <v>100</v>
      </c>
      <c r="G91" s="29">
        <f t="shared" si="13"/>
        <v>100</v>
      </c>
    </row>
    <row r="92" spans="1:7" ht="118.5" customHeight="1">
      <c r="A92" s="96" t="s">
        <v>314</v>
      </c>
      <c r="B92" s="44" t="s">
        <v>228</v>
      </c>
      <c r="C92" s="28">
        <v>19.399999999999999</v>
      </c>
      <c r="D92" s="28">
        <v>19.399999999999999</v>
      </c>
      <c r="E92" s="39">
        <v>19.399999999999999</v>
      </c>
      <c r="F92" s="29">
        <f t="shared" si="14"/>
        <v>100</v>
      </c>
      <c r="G92" s="29">
        <f t="shared" si="13"/>
        <v>100</v>
      </c>
    </row>
    <row r="93" spans="1:7" ht="69" customHeight="1">
      <c r="A93" s="52" t="s">
        <v>316</v>
      </c>
      <c r="B93" s="44" t="s">
        <v>227</v>
      </c>
      <c r="C93" s="28">
        <v>494.1</v>
      </c>
      <c r="D93" s="28">
        <v>494.1</v>
      </c>
      <c r="E93" s="39">
        <v>494.1</v>
      </c>
      <c r="F93" s="29">
        <f t="shared" ref="F93:F105" si="15">E93/C93*100</f>
        <v>100</v>
      </c>
      <c r="G93" s="29">
        <f t="shared" si="13"/>
        <v>100</v>
      </c>
    </row>
    <row r="94" spans="1:7" ht="64.5" customHeight="1">
      <c r="A94" s="52" t="s">
        <v>317</v>
      </c>
      <c r="B94" s="44" t="s">
        <v>226</v>
      </c>
      <c r="C94" s="28">
        <v>565.79999999999995</v>
      </c>
      <c r="D94" s="28">
        <v>565.79999999999995</v>
      </c>
      <c r="E94" s="39">
        <v>565.79999999999995</v>
      </c>
      <c r="F94" s="29">
        <f t="shared" si="15"/>
        <v>100</v>
      </c>
      <c r="G94" s="29">
        <f t="shared" si="13"/>
        <v>100</v>
      </c>
    </row>
    <row r="95" spans="1:7" ht="114.75" customHeight="1">
      <c r="A95" s="95" t="s">
        <v>305</v>
      </c>
      <c r="B95" s="44" t="s">
        <v>225</v>
      </c>
      <c r="C95" s="28">
        <v>4718.3999999999996</v>
      </c>
      <c r="D95" s="28">
        <v>4718.3999999999996</v>
      </c>
      <c r="E95" s="39">
        <v>4692.3999999999996</v>
      </c>
      <c r="F95" s="29">
        <f t="shared" si="15"/>
        <v>99.448965751102065</v>
      </c>
      <c r="G95" s="29">
        <f t="shared" si="13"/>
        <v>99.448965751102065</v>
      </c>
    </row>
    <row r="96" spans="1:7" ht="129.75" customHeight="1">
      <c r="A96" s="95" t="s">
        <v>306</v>
      </c>
      <c r="B96" s="44" t="s">
        <v>224</v>
      </c>
      <c r="C96" s="28">
        <v>109.3</v>
      </c>
      <c r="D96" s="28">
        <v>109.3</v>
      </c>
      <c r="E96" s="39">
        <v>109</v>
      </c>
      <c r="F96" s="29">
        <f t="shared" si="15"/>
        <v>99.72552607502287</v>
      </c>
      <c r="G96" s="29">
        <f t="shared" si="13"/>
        <v>99.72552607502287</v>
      </c>
    </row>
    <row r="97" spans="1:7" ht="115.5" customHeight="1">
      <c r="A97" s="95" t="s">
        <v>307</v>
      </c>
      <c r="B97" s="44" t="s">
        <v>223</v>
      </c>
      <c r="C97" s="28">
        <v>30</v>
      </c>
      <c r="D97" s="28">
        <v>30</v>
      </c>
      <c r="E97" s="39">
        <v>29.2</v>
      </c>
      <c r="F97" s="29">
        <f t="shared" si="15"/>
        <v>97.333333333333329</v>
      </c>
      <c r="G97" s="29">
        <f t="shared" si="13"/>
        <v>97.333333333333329</v>
      </c>
    </row>
    <row r="98" spans="1:7" ht="238.5" customHeight="1">
      <c r="A98" s="95" t="s">
        <v>318</v>
      </c>
      <c r="B98" s="44" t="s">
        <v>66</v>
      </c>
      <c r="C98" s="28">
        <v>11950.2</v>
      </c>
      <c r="D98" s="28">
        <v>11950.2</v>
      </c>
      <c r="E98" s="39">
        <v>11950.2</v>
      </c>
      <c r="F98" s="29">
        <f t="shared" si="15"/>
        <v>100</v>
      </c>
      <c r="G98" s="29">
        <f t="shared" si="13"/>
        <v>100</v>
      </c>
    </row>
    <row r="99" spans="1:7" ht="79.5" customHeight="1">
      <c r="A99" s="52" t="s">
        <v>319</v>
      </c>
      <c r="B99" s="44" t="s">
        <v>222</v>
      </c>
      <c r="C99" s="28">
        <v>108.1</v>
      </c>
      <c r="D99" s="28">
        <v>108.1</v>
      </c>
      <c r="E99" s="39">
        <v>108.1</v>
      </c>
      <c r="F99" s="29">
        <f t="shared" si="15"/>
        <v>100</v>
      </c>
      <c r="G99" s="29">
        <f t="shared" si="13"/>
        <v>100</v>
      </c>
    </row>
    <row r="100" spans="1:7" ht="81" customHeight="1">
      <c r="A100" s="52" t="s">
        <v>320</v>
      </c>
      <c r="B100" s="44" t="s">
        <v>221</v>
      </c>
      <c r="C100" s="28">
        <v>494.1</v>
      </c>
      <c r="D100" s="28">
        <v>494.1</v>
      </c>
      <c r="E100" s="39">
        <v>494.1</v>
      </c>
      <c r="F100" s="29">
        <f t="shared" si="15"/>
        <v>100</v>
      </c>
      <c r="G100" s="29">
        <f t="shared" si="13"/>
        <v>100</v>
      </c>
    </row>
    <row r="101" spans="1:7" ht="102.75" customHeight="1">
      <c r="A101" s="95" t="s">
        <v>321</v>
      </c>
      <c r="B101" s="44" t="s">
        <v>220</v>
      </c>
      <c r="C101" s="28">
        <v>6.2</v>
      </c>
      <c r="D101" s="28">
        <v>6.2</v>
      </c>
      <c r="E101" s="39">
        <v>6.2</v>
      </c>
      <c r="F101" s="29">
        <f t="shared" si="15"/>
        <v>100</v>
      </c>
      <c r="G101" s="29">
        <f t="shared" si="13"/>
        <v>100</v>
      </c>
    </row>
    <row r="102" spans="1:7" ht="87" customHeight="1">
      <c r="A102" s="52" t="s">
        <v>326</v>
      </c>
      <c r="B102" s="44" t="s">
        <v>219</v>
      </c>
      <c r="C102" s="28">
        <v>7.1</v>
      </c>
      <c r="D102" s="28">
        <v>7.1</v>
      </c>
      <c r="E102" s="39">
        <v>7.1</v>
      </c>
      <c r="F102" s="29">
        <f t="shared" si="15"/>
        <v>100</v>
      </c>
      <c r="G102" s="29">
        <f t="shared" si="13"/>
        <v>100</v>
      </c>
    </row>
    <row r="103" spans="1:7" ht="63" customHeight="1">
      <c r="A103" s="52" t="s">
        <v>322</v>
      </c>
      <c r="B103" s="44" t="s">
        <v>218</v>
      </c>
      <c r="C103" s="28">
        <v>3787.5</v>
      </c>
      <c r="D103" s="28">
        <v>3787.5</v>
      </c>
      <c r="E103" s="39">
        <v>3787.5</v>
      </c>
      <c r="F103" s="29">
        <f t="shared" si="15"/>
        <v>100</v>
      </c>
      <c r="G103" s="29">
        <f t="shared" si="13"/>
        <v>100</v>
      </c>
    </row>
    <row r="104" spans="1:7" ht="117.75" customHeight="1">
      <c r="A104" s="95" t="s">
        <v>315</v>
      </c>
      <c r="B104" s="44" t="s">
        <v>217</v>
      </c>
      <c r="C104" s="28">
        <v>122.4</v>
      </c>
      <c r="D104" s="28">
        <v>122.4</v>
      </c>
      <c r="E104" s="39">
        <v>122.4</v>
      </c>
      <c r="F104" s="29">
        <f t="shared" si="15"/>
        <v>100</v>
      </c>
      <c r="G104" s="29">
        <f t="shared" si="13"/>
        <v>100</v>
      </c>
    </row>
    <row r="105" spans="1:7" ht="52.5" customHeight="1">
      <c r="A105" s="52" t="s">
        <v>298</v>
      </c>
      <c r="B105" s="44" t="s">
        <v>216</v>
      </c>
      <c r="C105" s="28">
        <v>656.2</v>
      </c>
      <c r="D105" s="28">
        <v>656.2</v>
      </c>
      <c r="E105" s="39">
        <v>656.2</v>
      </c>
      <c r="F105" s="29">
        <f t="shared" si="15"/>
        <v>100</v>
      </c>
      <c r="G105" s="29">
        <f t="shared" si="13"/>
        <v>100</v>
      </c>
    </row>
    <row r="106" spans="1:7" ht="78" customHeight="1">
      <c r="A106" s="52" t="s">
        <v>300</v>
      </c>
      <c r="B106" s="44" t="s">
        <v>215</v>
      </c>
      <c r="C106" s="28">
        <v>9753.2000000000007</v>
      </c>
      <c r="D106" s="28">
        <v>9753.2000000000007</v>
      </c>
      <c r="E106" s="39">
        <v>9753.2000000000007</v>
      </c>
      <c r="F106" s="29">
        <f t="shared" ref="F106:F114" si="16">E106/C106*100</f>
        <v>100</v>
      </c>
      <c r="G106" s="29">
        <f t="shared" ref="G106:G140" si="17">E106/D106*100</f>
        <v>100</v>
      </c>
    </row>
    <row r="107" spans="1:7" ht="79.5" customHeight="1">
      <c r="A107" s="52" t="s">
        <v>302</v>
      </c>
      <c r="B107" s="44" t="s">
        <v>214</v>
      </c>
      <c r="C107" s="28">
        <v>1.6</v>
      </c>
      <c r="D107" s="28">
        <v>1.6</v>
      </c>
      <c r="E107" s="39">
        <v>1.6</v>
      </c>
      <c r="F107" s="29">
        <f t="shared" si="16"/>
        <v>100</v>
      </c>
      <c r="G107" s="29">
        <f t="shared" si="17"/>
        <v>100</v>
      </c>
    </row>
    <row r="108" spans="1:7" ht="66.75" customHeight="1">
      <c r="A108" s="77" t="s">
        <v>330</v>
      </c>
      <c r="B108" s="44" t="s">
        <v>329</v>
      </c>
      <c r="C108" s="28">
        <v>15230.9</v>
      </c>
      <c r="D108" s="28">
        <v>15230.9</v>
      </c>
      <c r="E108" s="39">
        <v>14920</v>
      </c>
      <c r="F108" s="29">
        <f t="shared" si="16"/>
        <v>97.958754899579148</v>
      </c>
      <c r="G108" s="29">
        <f t="shared" si="17"/>
        <v>97.958754899579148</v>
      </c>
    </row>
    <row r="109" spans="1:7" ht="128.25" customHeight="1">
      <c r="A109" s="77" t="s">
        <v>371</v>
      </c>
      <c r="B109" s="44" t="s">
        <v>372</v>
      </c>
      <c r="C109" s="28">
        <v>67.900000000000006</v>
      </c>
      <c r="D109" s="28">
        <v>67.900000000000006</v>
      </c>
      <c r="E109" s="39">
        <v>67.900000000000006</v>
      </c>
      <c r="F109" s="29">
        <f t="shared" si="16"/>
        <v>100</v>
      </c>
      <c r="G109" s="29">
        <f t="shared" si="17"/>
        <v>100</v>
      </c>
    </row>
    <row r="110" spans="1:7" ht="65.25" customHeight="1">
      <c r="A110" s="87" t="s">
        <v>261</v>
      </c>
      <c r="B110" s="85" t="s">
        <v>263</v>
      </c>
      <c r="C110" s="49">
        <f>C111</f>
        <v>13</v>
      </c>
      <c r="D110" s="49">
        <f t="shared" ref="D110:E110" si="18">D111</f>
        <v>13</v>
      </c>
      <c r="E110" s="49">
        <f t="shared" si="18"/>
        <v>0</v>
      </c>
      <c r="F110" s="50">
        <f t="shared" si="16"/>
        <v>0</v>
      </c>
      <c r="G110" s="50"/>
    </row>
    <row r="111" spans="1:7" ht="84" customHeight="1">
      <c r="A111" s="77" t="s">
        <v>285</v>
      </c>
      <c r="B111" s="44" t="s">
        <v>262</v>
      </c>
      <c r="C111" s="28">
        <v>13</v>
      </c>
      <c r="D111" s="28">
        <v>13</v>
      </c>
      <c r="E111" s="39"/>
      <c r="F111" s="29">
        <f t="shared" si="16"/>
        <v>0</v>
      </c>
      <c r="G111" s="29"/>
    </row>
    <row r="112" spans="1:7" ht="79.5" customHeight="1">
      <c r="A112" s="87" t="s">
        <v>265</v>
      </c>
      <c r="B112" s="47" t="s">
        <v>264</v>
      </c>
      <c r="C112" s="49">
        <f>C113+C114</f>
        <v>6302.8</v>
      </c>
      <c r="D112" s="49">
        <f>D113+D114</f>
        <v>6302.8</v>
      </c>
      <c r="E112" s="49">
        <f>E113+E114</f>
        <v>5515.3</v>
      </c>
      <c r="F112" s="49">
        <f t="shared" ref="F112" si="19">E112/C112*100</f>
        <v>87.50555308751666</v>
      </c>
      <c r="G112" s="50">
        <f t="shared" ref="G112" si="20">E112/D112*100</f>
        <v>87.50555308751666</v>
      </c>
    </row>
    <row r="113" spans="1:7" ht="100.5" customHeight="1">
      <c r="A113" s="86" t="s">
        <v>284</v>
      </c>
      <c r="B113" s="27" t="s">
        <v>213</v>
      </c>
      <c r="C113" s="39">
        <v>504.2</v>
      </c>
      <c r="D113" s="39">
        <v>504.2</v>
      </c>
      <c r="E113" s="39">
        <v>441.2</v>
      </c>
      <c r="F113" s="28">
        <f t="shared" si="16"/>
        <v>87.504958349861155</v>
      </c>
      <c r="G113" s="29">
        <f t="shared" si="17"/>
        <v>87.504958349861155</v>
      </c>
    </row>
    <row r="114" spans="1:7" ht="81.75" customHeight="1">
      <c r="A114" s="53" t="s">
        <v>287</v>
      </c>
      <c r="B114" s="27" t="s">
        <v>212</v>
      </c>
      <c r="C114" s="39">
        <v>5798.6</v>
      </c>
      <c r="D114" s="39">
        <v>5798.6</v>
      </c>
      <c r="E114" s="39">
        <v>5074.1000000000004</v>
      </c>
      <c r="F114" s="28">
        <f t="shared" si="16"/>
        <v>87.505604801158896</v>
      </c>
      <c r="G114" s="29">
        <f t="shared" si="17"/>
        <v>87.505604801158896</v>
      </c>
    </row>
    <row r="115" spans="1:7" ht="51.75" customHeight="1">
      <c r="A115" s="88" t="s">
        <v>269</v>
      </c>
      <c r="B115" s="47" t="s">
        <v>266</v>
      </c>
      <c r="C115" s="48">
        <f>C116</f>
        <v>683.4</v>
      </c>
      <c r="D115" s="48">
        <f t="shared" ref="D115:E115" si="21">D116</f>
        <v>683.4</v>
      </c>
      <c r="E115" s="48">
        <f t="shared" si="21"/>
        <v>683.4</v>
      </c>
      <c r="F115" s="49">
        <f t="shared" ref="F115:F141" si="22">E115/C115*100</f>
        <v>100</v>
      </c>
      <c r="G115" s="50">
        <f t="shared" si="17"/>
        <v>100</v>
      </c>
    </row>
    <row r="116" spans="1:7" ht="50.25" customHeight="1">
      <c r="A116" s="53" t="s">
        <v>286</v>
      </c>
      <c r="B116" s="27" t="s">
        <v>267</v>
      </c>
      <c r="C116" s="39">
        <v>683.4</v>
      </c>
      <c r="D116" s="39">
        <v>683.4</v>
      </c>
      <c r="E116" s="39">
        <v>683.4</v>
      </c>
      <c r="F116" s="28">
        <f t="shared" si="22"/>
        <v>100</v>
      </c>
      <c r="G116" s="29">
        <f t="shared" si="17"/>
        <v>100</v>
      </c>
    </row>
    <row r="117" spans="1:7" ht="62.25" customHeight="1">
      <c r="A117" s="88" t="s">
        <v>270</v>
      </c>
      <c r="B117" s="47" t="s">
        <v>268</v>
      </c>
      <c r="C117" s="48">
        <f>C118</f>
        <v>0.8</v>
      </c>
      <c r="D117" s="48">
        <f t="shared" ref="D117:E117" si="23">D118</f>
        <v>0.8</v>
      </c>
      <c r="E117" s="48">
        <f t="shared" si="23"/>
        <v>0.8</v>
      </c>
      <c r="F117" s="49">
        <f t="shared" si="22"/>
        <v>100</v>
      </c>
      <c r="G117" s="50">
        <f t="shared" si="17"/>
        <v>100</v>
      </c>
    </row>
    <row r="118" spans="1:7" ht="62.25" customHeight="1">
      <c r="A118" s="53" t="s">
        <v>283</v>
      </c>
      <c r="B118" s="27" t="s">
        <v>211</v>
      </c>
      <c r="C118" s="39">
        <v>0.8</v>
      </c>
      <c r="D118" s="39">
        <v>0.8</v>
      </c>
      <c r="E118" s="39">
        <v>0.8</v>
      </c>
      <c r="F118" s="28">
        <f t="shared" si="22"/>
        <v>100</v>
      </c>
      <c r="G118" s="29">
        <f t="shared" si="17"/>
        <v>100</v>
      </c>
    </row>
    <row r="119" spans="1:7" ht="65.25" customHeight="1">
      <c r="A119" s="88" t="s">
        <v>271</v>
      </c>
      <c r="B119" s="47" t="s">
        <v>277</v>
      </c>
      <c r="C119" s="48">
        <f>C120</f>
        <v>77.7</v>
      </c>
      <c r="D119" s="48">
        <f t="shared" ref="D119:E119" si="24">D120</f>
        <v>77.7</v>
      </c>
      <c r="E119" s="48">
        <f t="shared" si="24"/>
        <v>77.7</v>
      </c>
      <c r="F119" s="49">
        <f t="shared" si="22"/>
        <v>100</v>
      </c>
      <c r="G119" s="50">
        <f t="shared" si="17"/>
        <v>100</v>
      </c>
    </row>
    <row r="120" spans="1:7" ht="51.75" customHeight="1">
      <c r="A120" s="53" t="s">
        <v>282</v>
      </c>
      <c r="B120" s="27" t="s">
        <v>210</v>
      </c>
      <c r="C120" s="39">
        <v>77.7</v>
      </c>
      <c r="D120" s="39">
        <v>77.7</v>
      </c>
      <c r="E120" s="39">
        <v>77.7</v>
      </c>
      <c r="F120" s="28">
        <f t="shared" ref="F120" si="25">E120/C120*100</f>
        <v>100</v>
      </c>
      <c r="G120" s="29">
        <f t="shared" ref="G120" si="26">E120/D120*100</f>
        <v>100</v>
      </c>
    </row>
    <row r="121" spans="1:7" ht="111.75" customHeight="1">
      <c r="A121" s="94" t="s">
        <v>272</v>
      </c>
      <c r="B121" s="47" t="s">
        <v>276</v>
      </c>
      <c r="C121" s="48">
        <f>C122</f>
        <v>5260.7</v>
      </c>
      <c r="D121" s="48">
        <f t="shared" ref="D121:E121" si="27">D122</f>
        <v>5260.7</v>
      </c>
      <c r="E121" s="48">
        <f t="shared" si="27"/>
        <v>5260.7</v>
      </c>
      <c r="F121" s="49">
        <f t="shared" si="22"/>
        <v>100</v>
      </c>
      <c r="G121" s="50">
        <f t="shared" si="17"/>
        <v>100</v>
      </c>
    </row>
    <row r="122" spans="1:7" ht="113.25" customHeight="1">
      <c r="A122" s="86" t="s">
        <v>281</v>
      </c>
      <c r="B122" s="27" t="s">
        <v>209</v>
      </c>
      <c r="C122" s="39">
        <v>5260.7</v>
      </c>
      <c r="D122" s="39">
        <v>5260.7</v>
      </c>
      <c r="E122" s="39">
        <v>5260.7</v>
      </c>
      <c r="F122" s="28">
        <f t="shared" ref="F122:F125" si="28">E122/C122*100</f>
        <v>100</v>
      </c>
      <c r="G122" s="29">
        <f t="shared" ref="G122:G125" si="29">E122/D122*100</f>
        <v>100</v>
      </c>
    </row>
    <row r="123" spans="1:7" ht="73.5" customHeight="1">
      <c r="A123" s="86" t="s">
        <v>354</v>
      </c>
      <c r="B123" s="27" t="s">
        <v>355</v>
      </c>
      <c r="C123" s="39">
        <f>SUM(C124:C125)</f>
        <v>2333.3999999999996</v>
      </c>
      <c r="D123" s="39">
        <f>SUM(D124:D125)</f>
        <v>2333.3999999999996</v>
      </c>
      <c r="E123" s="39">
        <f>SUM(E124:E125)</f>
        <v>2333.3999999999996</v>
      </c>
      <c r="F123" s="28">
        <f t="shared" si="28"/>
        <v>100</v>
      </c>
      <c r="G123" s="29">
        <f t="shared" si="29"/>
        <v>100</v>
      </c>
    </row>
    <row r="124" spans="1:7" ht="96" customHeight="1">
      <c r="A124" s="86" t="s">
        <v>356</v>
      </c>
      <c r="B124" s="27" t="s">
        <v>357</v>
      </c>
      <c r="C124" s="39">
        <v>186.7</v>
      </c>
      <c r="D124" s="39">
        <v>186.7</v>
      </c>
      <c r="E124" s="39">
        <v>186.7</v>
      </c>
      <c r="F124" s="28">
        <f t="shared" si="28"/>
        <v>100</v>
      </c>
      <c r="G124" s="29">
        <f t="shared" si="29"/>
        <v>100</v>
      </c>
    </row>
    <row r="125" spans="1:7" ht="91.5" customHeight="1">
      <c r="A125" s="86" t="s">
        <v>358</v>
      </c>
      <c r="B125" s="27" t="s">
        <v>359</v>
      </c>
      <c r="C125" s="39">
        <v>2146.6999999999998</v>
      </c>
      <c r="D125" s="39">
        <v>2146.6999999999998</v>
      </c>
      <c r="E125" s="39">
        <v>2146.6999999999998</v>
      </c>
      <c r="F125" s="28">
        <f t="shared" si="28"/>
        <v>100</v>
      </c>
      <c r="G125" s="29">
        <f t="shared" si="29"/>
        <v>100</v>
      </c>
    </row>
    <row r="126" spans="1:7" s="105" customFormat="1" ht="66.75" customHeight="1">
      <c r="A126" s="103" t="s">
        <v>273</v>
      </c>
      <c r="B126" s="85" t="s">
        <v>275</v>
      </c>
      <c r="C126" s="49">
        <f t="shared" ref="C126:E126" si="30">C127+C128</f>
        <v>1.3</v>
      </c>
      <c r="D126" s="49">
        <f t="shared" si="30"/>
        <v>1.3</v>
      </c>
      <c r="E126" s="49">
        <f t="shared" si="30"/>
        <v>1.3</v>
      </c>
      <c r="F126" s="49">
        <f t="shared" si="22"/>
        <v>100</v>
      </c>
      <c r="G126" s="104">
        <f t="shared" si="17"/>
        <v>100</v>
      </c>
    </row>
    <row r="127" spans="1:7" ht="98.25" customHeight="1">
      <c r="A127" s="53" t="s">
        <v>289</v>
      </c>
      <c r="B127" s="27" t="s">
        <v>280</v>
      </c>
      <c r="C127" s="39">
        <v>0.1</v>
      </c>
      <c r="D127" s="39">
        <v>0.1</v>
      </c>
      <c r="E127" s="39">
        <v>0.1</v>
      </c>
      <c r="F127" s="28">
        <f t="shared" ref="F127:F130" si="31">E127/C127*100</f>
        <v>100</v>
      </c>
      <c r="G127" s="29">
        <f t="shared" ref="G127:G130" si="32">E127/D127*100</f>
        <v>100</v>
      </c>
    </row>
    <row r="128" spans="1:7" ht="80.25" customHeight="1">
      <c r="A128" s="53" t="s">
        <v>288</v>
      </c>
      <c r="B128" s="27" t="s">
        <v>279</v>
      </c>
      <c r="C128" s="39">
        <v>1.2</v>
      </c>
      <c r="D128" s="39">
        <v>1.2</v>
      </c>
      <c r="E128" s="39">
        <v>1.2</v>
      </c>
      <c r="F128" s="28">
        <f t="shared" si="31"/>
        <v>100</v>
      </c>
      <c r="G128" s="29">
        <f t="shared" si="32"/>
        <v>100</v>
      </c>
    </row>
    <row r="129" spans="1:7" ht="34.5" customHeight="1">
      <c r="A129" s="88" t="s">
        <v>360</v>
      </c>
      <c r="B129" s="27" t="s">
        <v>361</v>
      </c>
      <c r="C129" s="39">
        <f>C130</f>
        <v>162.9</v>
      </c>
      <c r="D129" s="39">
        <f>D130</f>
        <v>162.9</v>
      </c>
      <c r="E129" s="39">
        <f>E130</f>
        <v>77</v>
      </c>
      <c r="F129" s="28">
        <f t="shared" si="31"/>
        <v>47.268262737875993</v>
      </c>
      <c r="G129" s="29">
        <f t="shared" si="32"/>
        <v>47.268262737875993</v>
      </c>
    </row>
    <row r="130" spans="1:7" ht="41.25" customHeight="1">
      <c r="A130" s="53" t="s">
        <v>360</v>
      </c>
      <c r="B130" s="27" t="s">
        <v>362</v>
      </c>
      <c r="C130" s="39">
        <v>162.9</v>
      </c>
      <c r="D130" s="39">
        <v>162.9</v>
      </c>
      <c r="E130" s="39">
        <v>77</v>
      </c>
      <c r="F130" s="28">
        <f t="shared" si="31"/>
        <v>47.268262737875993</v>
      </c>
      <c r="G130" s="29">
        <f t="shared" si="32"/>
        <v>47.268262737875993</v>
      </c>
    </row>
    <row r="131" spans="1:7" ht="49.5" customHeight="1">
      <c r="A131" s="88" t="s">
        <v>274</v>
      </c>
      <c r="B131" s="47" t="s">
        <v>291</v>
      </c>
      <c r="C131" s="48">
        <f>C132</f>
        <v>5644</v>
      </c>
      <c r="D131" s="48">
        <f>D132</f>
        <v>5644</v>
      </c>
      <c r="E131" s="48">
        <f t="shared" ref="E131" si="33">E132</f>
        <v>5555.9</v>
      </c>
      <c r="F131" s="49">
        <f t="shared" si="22"/>
        <v>98.439050318922739</v>
      </c>
      <c r="G131" s="50">
        <f t="shared" si="17"/>
        <v>98.439050318922739</v>
      </c>
    </row>
    <row r="132" spans="1:7" ht="49.5" customHeight="1" thickBot="1">
      <c r="A132" s="90" t="s">
        <v>278</v>
      </c>
      <c r="B132" s="91" t="s">
        <v>290</v>
      </c>
      <c r="C132" s="92">
        <v>5644</v>
      </c>
      <c r="D132" s="92">
        <v>5644</v>
      </c>
      <c r="E132" s="92">
        <v>5555.9</v>
      </c>
      <c r="F132" s="93">
        <f t="shared" si="22"/>
        <v>98.439050318922739</v>
      </c>
      <c r="G132" s="92">
        <f t="shared" si="17"/>
        <v>98.439050318922739</v>
      </c>
    </row>
    <row r="133" spans="1:7" ht="29.25" customHeight="1" thickBot="1">
      <c r="A133" s="100" t="s">
        <v>331</v>
      </c>
      <c r="B133" s="101" t="s">
        <v>332</v>
      </c>
      <c r="C133" s="102">
        <f>C134+C135</f>
        <v>5551.9000000000005</v>
      </c>
      <c r="D133" s="102">
        <f>D134+D135</f>
        <v>5551.9000000000005</v>
      </c>
      <c r="E133" s="102">
        <f>E134+E135</f>
        <v>5493.2000000000007</v>
      </c>
      <c r="F133" s="93">
        <f t="shared" si="22"/>
        <v>98.942704299429025</v>
      </c>
      <c r="G133" s="92">
        <f t="shared" si="17"/>
        <v>98.942704299429025</v>
      </c>
    </row>
    <row r="134" spans="1:7" ht="32.25" customHeight="1" thickBot="1">
      <c r="A134" s="97" t="s">
        <v>331</v>
      </c>
      <c r="B134" s="98" t="s">
        <v>333</v>
      </c>
      <c r="C134" s="99">
        <v>5416.3</v>
      </c>
      <c r="D134" s="99">
        <v>5416.3</v>
      </c>
      <c r="E134" s="99">
        <v>5357.6</v>
      </c>
      <c r="F134" s="93">
        <f t="shared" si="22"/>
        <v>98.916234329708473</v>
      </c>
      <c r="G134" s="92">
        <f t="shared" si="17"/>
        <v>98.916234329708473</v>
      </c>
    </row>
    <row r="135" spans="1:7" ht="37.5" customHeight="1" thickBot="1">
      <c r="A135" s="97" t="s">
        <v>375</v>
      </c>
      <c r="B135" s="98" t="s">
        <v>378</v>
      </c>
      <c r="C135" s="99">
        <v>135.6</v>
      </c>
      <c r="D135" s="99">
        <v>135.6</v>
      </c>
      <c r="E135" s="99">
        <v>135.6</v>
      </c>
      <c r="F135" s="93">
        <f t="shared" si="22"/>
        <v>100</v>
      </c>
      <c r="G135" s="92">
        <f t="shared" si="17"/>
        <v>100</v>
      </c>
    </row>
    <row r="136" spans="1:7" ht="37.5" customHeight="1" thickBot="1">
      <c r="A136" s="106" t="s">
        <v>381</v>
      </c>
      <c r="B136" s="98"/>
      <c r="C136" s="99">
        <v>520</v>
      </c>
      <c r="D136" s="99">
        <v>520</v>
      </c>
      <c r="E136" s="99">
        <v>520</v>
      </c>
      <c r="F136" s="93">
        <f t="shared" si="22"/>
        <v>100</v>
      </c>
      <c r="G136" s="92">
        <f t="shared" si="17"/>
        <v>100</v>
      </c>
    </row>
    <row r="137" spans="1:7" ht="64.5" customHeight="1" thickBot="1">
      <c r="A137" s="100" t="s">
        <v>376</v>
      </c>
      <c r="B137" s="101" t="s">
        <v>377</v>
      </c>
      <c r="C137" s="102">
        <f>C138</f>
        <v>1925.7</v>
      </c>
      <c r="D137" s="102">
        <f>D138</f>
        <v>1925.7</v>
      </c>
      <c r="E137" s="102">
        <f>E138</f>
        <v>1925.7</v>
      </c>
      <c r="F137" s="93">
        <f t="shared" si="22"/>
        <v>100</v>
      </c>
      <c r="G137" s="92">
        <f t="shared" si="17"/>
        <v>100</v>
      </c>
    </row>
    <row r="138" spans="1:7" ht="48" customHeight="1" thickBot="1">
      <c r="A138" s="97" t="s">
        <v>379</v>
      </c>
      <c r="B138" s="98" t="s">
        <v>380</v>
      </c>
      <c r="C138" s="99">
        <v>1925.7</v>
      </c>
      <c r="D138" s="99">
        <v>1925.7</v>
      </c>
      <c r="E138" s="99">
        <v>1925.7</v>
      </c>
      <c r="F138" s="93">
        <f t="shared" si="22"/>
        <v>100</v>
      </c>
      <c r="G138" s="92">
        <f t="shared" si="17"/>
        <v>100</v>
      </c>
    </row>
    <row r="139" spans="1:7" ht="48.75" customHeight="1" thickBot="1">
      <c r="A139" s="106" t="s">
        <v>374</v>
      </c>
      <c r="B139" s="101" t="s">
        <v>373</v>
      </c>
      <c r="C139" s="102">
        <f>C140</f>
        <v>-2062.9</v>
      </c>
      <c r="D139" s="102">
        <f>D140</f>
        <v>-2062.9</v>
      </c>
      <c r="E139" s="102">
        <f>E140</f>
        <v>-2062.9</v>
      </c>
      <c r="F139" s="93">
        <f t="shared" si="22"/>
        <v>100</v>
      </c>
      <c r="G139" s="92">
        <f t="shared" si="17"/>
        <v>100</v>
      </c>
    </row>
    <row r="140" spans="1:7" ht="32.25" customHeight="1" thickBot="1">
      <c r="A140" s="107" t="s">
        <v>374</v>
      </c>
      <c r="B140" s="98" t="s">
        <v>373</v>
      </c>
      <c r="C140" s="99">
        <v>-2062.9</v>
      </c>
      <c r="D140" s="99">
        <v>-2062.9</v>
      </c>
      <c r="E140" s="99">
        <v>-2062.9</v>
      </c>
      <c r="F140" s="93">
        <f t="shared" si="22"/>
        <v>100</v>
      </c>
      <c r="G140" s="92">
        <f t="shared" si="17"/>
        <v>100</v>
      </c>
    </row>
    <row r="141" spans="1:7" s="57" customFormat="1" ht="21" customHeight="1" thickBot="1">
      <c r="A141" s="89" t="s">
        <v>67</v>
      </c>
      <c r="B141" s="54" t="s">
        <v>68</v>
      </c>
      <c r="C141" s="55">
        <f>C37+C6</f>
        <v>310424.09999999992</v>
      </c>
      <c r="D141" s="55">
        <f>D37+D6</f>
        <v>310424.09999999992</v>
      </c>
      <c r="E141" s="55">
        <f>E37+E6</f>
        <v>309185.39999999997</v>
      </c>
      <c r="F141" s="55">
        <f t="shared" si="22"/>
        <v>99.600965260107074</v>
      </c>
      <c r="G141" s="56">
        <f t="shared" ref="G141" si="34">E141/D141*100</f>
        <v>99.600965260107074</v>
      </c>
    </row>
    <row r="142" spans="1:7" ht="15.75" customHeight="1">
      <c r="A142" s="112" t="s">
        <v>69</v>
      </c>
      <c r="B142" s="112"/>
      <c r="C142" s="112"/>
      <c r="D142" s="112"/>
      <c r="E142" s="112"/>
      <c r="F142" s="112"/>
      <c r="G142" s="112"/>
    </row>
    <row r="143" spans="1:7" ht="15.75">
      <c r="A143" s="59" t="s">
        <v>70</v>
      </c>
      <c r="B143" s="60" t="s">
        <v>71</v>
      </c>
      <c r="C143" s="61">
        <f>SUM(C145:C150)</f>
        <v>39653.9</v>
      </c>
      <c r="D143" s="61">
        <f>SUM(D145:D150)</f>
        <v>39653.9</v>
      </c>
      <c r="E143" s="61">
        <f>SUM(E145:E150)</f>
        <v>39567.9</v>
      </c>
      <c r="F143" s="61">
        <f t="shared" ref="F143:F152" si="35">E143/C143*100</f>
        <v>99.783123475875016</v>
      </c>
      <c r="G143" s="61">
        <f>E143/D143*100</f>
        <v>99.783123475875016</v>
      </c>
    </row>
    <row r="144" spans="1:7" ht="15.75">
      <c r="A144" s="59"/>
      <c r="B144" s="60"/>
      <c r="C144" s="61"/>
      <c r="D144" s="61"/>
      <c r="E144" s="61"/>
      <c r="F144" s="61"/>
      <c r="G144" s="61"/>
    </row>
    <row r="145" spans="1:7" ht="63">
      <c r="A145" s="62" t="s">
        <v>72</v>
      </c>
      <c r="B145" s="63" t="s">
        <v>73</v>
      </c>
      <c r="C145" s="64">
        <v>26461.200000000001</v>
      </c>
      <c r="D145" s="64">
        <v>26461.200000000001</v>
      </c>
      <c r="E145" s="64">
        <v>26461.1</v>
      </c>
      <c r="F145" s="64">
        <f t="shared" si="35"/>
        <v>99.999622088189483</v>
      </c>
      <c r="G145" s="64">
        <f>E145/D145*100</f>
        <v>99.999622088189483</v>
      </c>
    </row>
    <row r="146" spans="1:7" ht="15.75">
      <c r="A146" s="62" t="s">
        <v>183</v>
      </c>
      <c r="B146" s="63" t="s">
        <v>182</v>
      </c>
      <c r="C146" s="64">
        <v>0.8</v>
      </c>
      <c r="D146" s="64">
        <v>0.8</v>
      </c>
      <c r="E146" s="64">
        <v>0.8</v>
      </c>
      <c r="F146" s="64">
        <f t="shared" si="35"/>
        <v>100</v>
      </c>
      <c r="G146" s="64">
        <f>E146/D146*100</f>
        <v>100</v>
      </c>
    </row>
    <row r="147" spans="1:7" ht="47.25">
      <c r="A147" s="62" t="s">
        <v>74</v>
      </c>
      <c r="B147" s="63" t="s">
        <v>75</v>
      </c>
      <c r="C147" s="64">
        <v>9753.1</v>
      </c>
      <c r="D147" s="64">
        <v>9753.1</v>
      </c>
      <c r="E147" s="64">
        <v>9753.1</v>
      </c>
      <c r="F147" s="64">
        <f t="shared" si="35"/>
        <v>100</v>
      </c>
      <c r="G147" s="64">
        <f>E147/D147*100</f>
        <v>100</v>
      </c>
    </row>
    <row r="148" spans="1:7" ht="15.75">
      <c r="A148" s="62" t="s">
        <v>76</v>
      </c>
      <c r="B148" s="63" t="s">
        <v>77</v>
      </c>
      <c r="C148" s="64">
        <v>14</v>
      </c>
      <c r="D148" s="64">
        <v>14</v>
      </c>
      <c r="E148" s="64">
        <v>14</v>
      </c>
      <c r="F148" s="64">
        <f t="shared" si="35"/>
        <v>100</v>
      </c>
      <c r="G148" s="64">
        <f>E148/D148*100</f>
        <v>100</v>
      </c>
    </row>
    <row r="149" spans="1:7" ht="15.75">
      <c r="A149" s="62" t="s">
        <v>78</v>
      </c>
      <c r="B149" s="63" t="s">
        <v>79</v>
      </c>
      <c r="C149" s="64">
        <v>0</v>
      </c>
      <c r="D149" s="64">
        <v>0</v>
      </c>
      <c r="E149" s="64">
        <v>0</v>
      </c>
      <c r="F149" s="64" t="e">
        <f t="shared" si="35"/>
        <v>#DIV/0!</v>
      </c>
      <c r="G149" s="64" t="e">
        <f>E149/D149*100</f>
        <v>#DIV/0!</v>
      </c>
    </row>
    <row r="150" spans="1:7" ht="15.75">
      <c r="A150" s="62" t="s">
        <v>80</v>
      </c>
      <c r="B150" s="63" t="s">
        <v>81</v>
      </c>
      <c r="C150" s="64">
        <v>3424.8</v>
      </c>
      <c r="D150" s="64">
        <v>3424.8</v>
      </c>
      <c r="E150" s="64">
        <v>3338.9</v>
      </c>
      <c r="F150" s="64">
        <f t="shared" si="35"/>
        <v>97.491824340107442</v>
      </c>
      <c r="G150" s="64">
        <f t="shared" ref="G150:G180" si="36">E150/D150*100</f>
        <v>97.491824340107442</v>
      </c>
    </row>
    <row r="151" spans="1:7" ht="15.75">
      <c r="A151" s="58" t="s">
        <v>82</v>
      </c>
      <c r="B151" s="60" t="s">
        <v>83</v>
      </c>
      <c r="C151" s="61">
        <f>SUM(C152:C152)</f>
        <v>683.4</v>
      </c>
      <c r="D151" s="61">
        <f>SUM(D152:D152)</f>
        <v>683.4</v>
      </c>
      <c r="E151" s="61">
        <f>SUM(E152:E152)</f>
        <v>683.4</v>
      </c>
      <c r="F151" s="61">
        <f t="shared" si="35"/>
        <v>100</v>
      </c>
      <c r="G151" s="61">
        <f t="shared" si="36"/>
        <v>100</v>
      </c>
    </row>
    <row r="152" spans="1:7" ht="15.75">
      <c r="A152" s="62" t="s">
        <v>84</v>
      </c>
      <c r="B152" s="63" t="s">
        <v>85</v>
      </c>
      <c r="C152" s="64">
        <v>683.4</v>
      </c>
      <c r="D152" s="64">
        <v>683.4</v>
      </c>
      <c r="E152" s="64">
        <v>683.4</v>
      </c>
      <c r="F152" s="64">
        <f t="shared" si="35"/>
        <v>100</v>
      </c>
      <c r="G152" s="64">
        <f t="shared" si="36"/>
        <v>100</v>
      </c>
    </row>
    <row r="153" spans="1:7" ht="31.5">
      <c r="A153" s="62" t="s">
        <v>86</v>
      </c>
      <c r="B153" s="60" t="s">
        <v>87</v>
      </c>
      <c r="C153" s="61">
        <f>SUM(C154:C154)</f>
        <v>1179.7</v>
      </c>
      <c r="D153" s="61">
        <f>SUM(D154:D154)</f>
        <v>1179.7</v>
      </c>
      <c r="E153" s="61">
        <f>SUM(E154:E154)</f>
        <v>1179.7</v>
      </c>
      <c r="F153" s="61">
        <f>E153/C153*100</f>
        <v>100</v>
      </c>
      <c r="G153" s="61">
        <f>E153/D153*100</f>
        <v>100</v>
      </c>
    </row>
    <row r="154" spans="1:7" ht="47.25">
      <c r="A154" s="62" t="s">
        <v>342</v>
      </c>
      <c r="B154" s="63" t="s">
        <v>341</v>
      </c>
      <c r="C154" s="64">
        <v>1179.7</v>
      </c>
      <c r="D154" s="64">
        <v>1179.7</v>
      </c>
      <c r="E154" s="64">
        <v>1179.7</v>
      </c>
      <c r="F154" s="61">
        <f>E154/C154*100</f>
        <v>100</v>
      </c>
      <c r="G154" s="61">
        <f>E154/D154*100</f>
        <v>100</v>
      </c>
    </row>
    <row r="155" spans="1:7" ht="15.75">
      <c r="A155" s="58" t="s">
        <v>88</v>
      </c>
      <c r="B155" s="60" t="s">
        <v>89</v>
      </c>
      <c r="C155" s="61">
        <f>SUM(C156:C158)</f>
        <v>12038.8</v>
      </c>
      <c r="D155" s="61">
        <f>SUM(D156:D158)</f>
        <v>12038.8</v>
      </c>
      <c r="E155" s="61">
        <f>SUM(E156:E158)</f>
        <v>11988.699999999999</v>
      </c>
      <c r="F155" s="61">
        <f>E155/C155*100</f>
        <v>99.583845566003248</v>
      </c>
      <c r="G155" s="61">
        <f t="shared" si="36"/>
        <v>99.583845566003248</v>
      </c>
    </row>
    <row r="156" spans="1:7" ht="15.75">
      <c r="A156" s="62" t="s">
        <v>90</v>
      </c>
      <c r="B156" s="63" t="s">
        <v>91</v>
      </c>
      <c r="C156" s="64">
        <v>30</v>
      </c>
      <c r="D156" s="64">
        <v>30</v>
      </c>
      <c r="E156" s="64">
        <v>30</v>
      </c>
      <c r="F156" s="61">
        <f>E156/C156*100</f>
        <v>100</v>
      </c>
      <c r="G156" s="61">
        <f>E156/D156*100</f>
        <v>100</v>
      </c>
    </row>
    <row r="157" spans="1:7" ht="15.75">
      <c r="A157" s="62" t="s">
        <v>92</v>
      </c>
      <c r="B157" s="63" t="s">
        <v>93</v>
      </c>
      <c r="C157" s="64">
        <v>11294.4</v>
      </c>
      <c r="D157" s="64">
        <v>11294.4</v>
      </c>
      <c r="E157" s="64">
        <v>11244.3</v>
      </c>
      <c r="F157" s="64">
        <f t="shared" ref="F157:F183" si="37">E157/C157*100</f>
        <v>99.556417339566508</v>
      </c>
      <c r="G157" s="64">
        <f t="shared" si="36"/>
        <v>99.556417339566508</v>
      </c>
    </row>
    <row r="158" spans="1:7" ht="15.75">
      <c r="A158" s="62" t="s">
        <v>94</v>
      </c>
      <c r="B158" s="63" t="s">
        <v>95</v>
      </c>
      <c r="C158" s="64">
        <v>714.4</v>
      </c>
      <c r="D158" s="64">
        <v>714.4</v>
      </c>
      <c r="E158" s="64">
        <v>714.4</v>
      </c>
      <c r="F158" s="64">
        <f t="shared" si="37"/>
        <v>100</v>
      </c>
      <c r="G158" s="64">
        <f t="shared" si="36"/>
        <v>100</v>
      </c>
    </row>
    <row r="159" spans="1:7" ht="15.75">
      <c r="A159" s="58" t="s">
        <v>96</v>
      </c>
      <c r="B159" s="60" t="s">
        <v>97</v>
      </c>
      <c r="C159" s="61">
        <f>SUM(C160:C161)</f>
        <v>26.9</v>
      </c>
      <c r="D159" s="61">
        <f>SUM(D160:D161)</f>
        <v>26.9</v>
      </c>
      <c r="E159" s="61">
        <f>E160+E161</f>
        <v>26.9</v>
      </c>
      <c r="F159" s="61">
        <f>E159/C159*100</f>
        <v>100</v>
      </c>
      <c r="G159" s="61">
        <f>E159/D159*100</f>
        <v>100</v>
      </c>
    </row>
    <row r="160" spans="1:7" ht="15.75">
      <c r="A160" s="62" t="s">
        <v>96</v>
      </c>
      <c r="B160" s="63" t="s">
        <v>340</v>
      </c>
      <c r="C160" s="64">
        <v>26.9</v>
      </c>
      <c r="D160" s="64">
        <v>26.9</v>
      </c>
      <c r="E160" s="64">
        <v>26.9</v>
      </c>
      <c r="F160" s="64"/>
      <c r="G160" s="64"/>
    </row>
    <row r="161" spans="1:7" ht="15.75">
      <c r="A161" s="62" t="s">
        <v>344</v>
      </c>
      <c r="B161" s="63" t="s">
        <v>343</v>
      </c>
      <c r="C161" s="64">
        <v>0</v>
      </c>
      <c r="D161" s="64">
        <v>0</v>
      </c>
      <c r="E161" s="64">
        <v>0</v>
      </c>
      <c r="F161" s="64"/>
      <c r="G161" s="64"/>
    </row>
    <row r="162" spans="1:7" ht="15.75">
      <c r="A162" s="58" t="s">
        <v>98</v>
      </c>
      <c r="B162" s="60" t="s">
        <v>99</v>
      </c>
      <c r="C162" s="61">
        <f>SUM(C163:C167)</f>
        <v>138764.5</v>
      </c>
      <c r="D162" s="61">
        <f>SUM(D163:D167)</f>
        <v>138764.5</v>
      </c>
      <c r="E162" s="61">
        <f>SUM(E163:E167)</f>
        <v>138705.79999999999</v>
      </c>
      <c r="F162" s="61">
        <f t="shared" si="37"/>
        <v>99.957698114431281</v>
      </c>
      <c r="G162" s="61">
        <f t="shared" si="36"/>
        <v>99.957698114431281</v>
      </c>
    </row>
    <row r="163" spans="1:7" ht="15.75">
      <c r="A163" s="62" t="s">
        <v>100</v>
      </c>
      <c r="B163" s="63" t="s">
        <v>101</v>
      </c>
      <c r="C163" s="64">
        <v>20319.400000000001</v>
      </c>
      <c r="D163" s="64">
        <v>20319.400000000001</v>
      </c>
      <c r="E163" s="64">
        <v>20319.400000000001</v>
      </c>
      <c r="F163" s="64">
        <f t="shared" si="37"/>
        <v>100</v>
      </c>
      <c r="G163" s="64">
        <f t="shared" si="36"/>
        <v>100</v>
      </c>
    </row>
    <row r="164" spans="1:7" ht="15.75">
      <c r="A164" s="62" t="s">
        <v>102</v>
      </c>
      <c r="B164" s="63" t="s">
        <v>103</v>
      </c>
      <c r="C164" s="64">
        <v>98815.6</v>
      </c>
      <c r="D164" s="64">
        <v>98815.6</v>
      </c>
      <c r="E164" s="64">
        <v>98756.9</v>
      </c>
      <c r="F164" s="64">
        <f t="shared" si="37"/>
        <v>99.94059642404639</v>
      </c>
      <c r="G164" s="64">
        <f t="shared" si="36"/>
        <v>99.94059642404639</v>
      </c>
    </row>
    <row r="165" spans="1:7" ht="15.75">
      <c r="A165" s="62" t="s">
        <v>104</v>
      </c>
      <c r="B165" s="63" t="s">
        <v>105</v>
      </c>
      <c r="C165" s="64">
        <v>11061.1</v>
      </c>
      <c r="D165" s="64">
        <v>11061.1</v>
      </c>
      <c r="E165" s="64">
        <v>11061.1</v>
      </c>
      <c r="F165" s="64">
        <f>E165/C165*100</f>
        <v>100</v>
      </c>
      <c r="G165" s="64">
        <f>E165/D165*100</f>
        <v>100</v>
      </c>
    </row>
    <row r="166" spans="1:7" ht="15.75">
      <c r="A166" s="62" t="s">
        <v>106</v>
      </c>
      <c r="B166" s="63" t="s">
        <v>107</v>
      </c>
      <c r="C166" s="64">
        <v>1823.1</v>
      </c>
      <c r="D166" s="64">
        <v>1823.1</v>
      </c>
      <c r="E166" s="64">
        <v>1823.1</v>
      </c>
      <c r="F166" s="64">
        <f t="shared" si="37"/>
        <v>100</v>
      </c>
      <c r="G166" s="64">
        <f t="shared" si="36"/>
        <v>100</v>
      </c>
    </row>
    <row r="167" spans="1:7" ht="15.75">
      <c r="A167" s="62" t="s">
        <v>108</v>
      </c>
      <c r="B167" s="63" t="s">
        <v>109</v>
      </c>
      <c r="C167" s="64">
        <v>6745.3</v>
      </c>
      <c r="D167" s="64">
        <v>6745.3</v>
      </c>
      <c r="E167" s="64">
        <v>6745.3</v>
      </c>
      <c r="F167" s="64">
        <f t="shared" si="37"/>
        <v>100</v>
      </c>
      <c r="G167" s="64">
        <f t="shared" si="36"/>
        <v>100</v>
      </c>
    </row>
    <row r="168" spans="1:7" ht="15.75">
      <c r="A168" s="58" t="s">
        <v>110</v>
      </c>
      <c r="B168" s="60" t="s">
        <v>111</v>
      </c>
      <c r="C168" s="61">
        <f>SUM(C169:C169)</f>
        <v>11290</v>
      </c>
      <c r="D168" s="61">
        <f>SUM(D169:D169)</f>
        <v>11290</v>
      </c>
      <c r="E168" s="61">
        <f>SUM(E169:E169)</f>
        <v>11290</v>
      </c>
      <c r="F168" s="61">
        <f t="shared" si="37"/>
        <v>100</v>
      </c>
      <c r="G168" s="61">
        <f t="shared" si="36"/>
        <v>100</v>
      </c>
    </row>
    <row r="169" spans="1:7" ht="15.75">
      <c r="A169" s="62" t="s">
        <v>112</v>
      </c>
      <c r="B169" s="63" t="s">
        <v>113</v>
      </c>
      <c r="C169" s="64">
        <v>11290</v>
      </c>
      <c r="D169" s="64">
        <v>11290</v>
      </c>
      <c r="E169" s="64">
        <v>11290</v>
      </c>
      <c r="F169" s="64">
        <f t="shared" si="37"/>
        <v>100</v>
      </c>
      <c r="G169" s="64">
        <f t="shared" si="36"/>
        <v>100</v>
      </c>
    </row>
    <row r="170" spans="1:7" ht="15.75">
      <c r="A170" s="58" t="s">
        <v>114</v>
      </c>
      <c r="B170" s="60" t="s">
        <v>115</v>
      </c>
      <c r="C170" s="61">
        <f>SUM(C171:C175)</f>
        <v>89107.6</v>
      </c>
      <c r="D170" s="61">
        <f>SUM(D171:D175)</f>
        <v>89107.6</v>
      </c>
      <c r="E170" s="61">
        <f>SUM(E171:E175)</f>
        <v>87450.1</v>
      </c>
      <c r="F170" s="61">
        <f t="shared" si="37"/>
        <v>98.139889302371515</v>
      </c>
      <c r="G170" s="61">
        <f t="shared" si="36"/>
        <v>98.139889302371515</v>
      </c>
    </row>
    <row r="171" spans="1:7" ht="15.75">
      <c r="A171" s="62" t="s">
        <v>116</v>
      </c>
      <c r="B171" s="63" t="s">
        <v>117</v>
      </c>
      <c r="C171" s="64">
        <v>1732.7</v>
      </c>
      <c r="D171" s="64">
        <v>1732.7</v>
      </c>
      <c r="E171" s="64">
        <v>1732.6</v>
      </c>
      <c r="F171" s="64">
        <f t="shared" si="37"/>
        <v>99.994228660472089</v>
      </c>
      <c r="G171" s="64">
        <f t="shared" si="36"/>
        <v>99.994228660472089</v>
      </c>
    </row>
    <row r="172" spans="1:7" ht="15.75">
      <c r="A172" s="62" t="s">
        <v>118</v>
      </c>
      <c r="B172" s="63" t="s">
        <v>119</v>
      </c>
      <c r="C172" s="64">
        <v>11950.2</v>
      </c>
      <c r="D172" s="64">
        <v>11950.2</v>
      </c>
      <c r="E172" s="64">
        <v>11950.2</v>
      </c>
      <c r="F172" s="64">
        <f t="shared" si="37"/>
        <v>100</v>
      </c>
      <c r="G172" s="64">
        <f t="shared" si="36"/>
        <v>100</v>
      </c>
    </row>
    <row r="173" spans="1:7" ht="15.75">
      <c r="A173" s="62" t="s">
        <v>120</v>
      </c>
      <c r="B173" s="63" t="s">
        <v>121</v>
      </c>
      <c r="C173" s="64">
        <v>17446.5</v>
      </c>
      <c r="D173" s="64">
        <v>17446.5</v>
      </c>
      <c r="E173" s="64">
        <v>17213.7</v>
      </c>
      <c r="F173" s="64">
        <f t="shared" si="37"/>
        <v>98.665634941105679</v>
      </c>
      <c r="G173" s="64">
        <f t="shared" si="36"/>
        <v>98.665634941105679</v>
      </c>
    </row>
    <row r="174" spans="1:7" ht="15.75">
      <c r="A174" s="62" t="s">
        <v>122</v>
      </c>
      <c r="B174" s="63" t="s">
        <v>123</v>
      </c>
      <c r="C174" s="64">
        <v>50831.4</v>
      </c>
      <c r="D174" s="64">
        <v>50831.4</v>
      </c>
      <c r="E174" s="64">
        <v>49408</v>
      </c>
      <c r="F174" s="64">
        <f t="shared" si="37"/>
        <v>97.199762351617309</v>
      </c>
      <c r="G174" s="64">
        <f t="shared" si="36"/>
        <v>97.199762351617309</v>
      </c>
    </row>
    <row r="175" spans="1:7" ht="15.75">
      <c r="A175" s="62" t="s">
        <v>124</v>
      </c>
      <c r="B175" s="63" t="s">
        <v>125</v>
      </c>
      <c r="C175" s="64">
        <v>7146.8</v>
      </c>
      <c r="D175" s="64">
        <v>7146.8</v>
      </c>
      <c r="E175" s="64">
        <v>7145.6</v>
      </c>
      <c r="F175" s="64">
        <f t="shared" si="37"/>
        <v>99.98320926848379</v>
      </c>
      <c r="G175" s="64">
        <f t="shared" si="36"/>
        <v>99.98320926848379</v>
      </c>
    </row>
    <row r="176" spans="1:7" ht="15.75">
      <c r="A176" s="58" t="s">
        <v>126</v>
      </c>
      <c r="B176" s="60" t="s">
        <v>127</v>
      </c>
      <c r="C176" s="61">
        <f>SUM(C177:C177)</f>
        <v>174.8</v>
      </c>
      <c r="D176" s="61">
        <f>SUM(D177:D177)</f>
        <v>174.8</v>
      </c>
      <c r="E176" s="61">
        <f>SUM(E177:E177)</f>
        <v>174.8</v>
      </c>
      <c r="F176" s="61">
        <f t="shared" si="37"/>
        <v>100</v>
      </c>
      <c r="G176" s="61">
        <f t="shared" si="36"/>
        <v>100</v>
      </c>
    </row>
    <row r="177" spans="1:7" ht="31.5">
      <c r="A177" s="62" t="s">
        <v>181</v>
      </c>
      <c r="B177" s="63" t="s">
        <v>180</v>
      </c>
      <c r="C177" s="64">
        <v>174.8</v>
      </c>
      <c r="D177" s="64">
        <v>174.8</v>
      </c>
      <c r="E177" s="64">
        <v>174.8</v>
      </c>
      <c r="F177" s="64">
        <f t="shared" si="37"/>
        <v>100</v>
      </c>
      <c r="G177" s="64">
        <f t="shared" si="36"/>
        <v>100</v>
      </c>
    </row>
    <row r="178" spans="1:7" ht="31.5">
      <c r="A178" s="58" t="s">
        <v>128</v>
      </c>
      <c r="B178" s="60" t="s">
        <v>129</v>
      </c>
      <c r="C178" s="61">
        <f>SUM(C179)</f>
        <v>1.8</v>
      </c>
      <c r="D178" s="61">
        <f>SUM(D179)</f>
        <v>1.8</v>
      </c>
      <c r="E178" s="61">
        <f>SUM(E179)</f>
        <v>1.8</v>
      </c>
      <c r="F178" s="64">
        <f>E178/C178*100</f>
        <v>100</v>
      </c>
      <c r="G178" s="64">
        <v>100</v>
      </c>
    </row>
    <row r="179" spans="1:7" ht="31.5">
      <c r="A179" s="62" t="s">
        <v>130</v>
      </c>
      <c r="B179" s="63" t="s">
        <v>131</v>
      </c>
      <c r="C179" s="64">
        <v>1.8</v>
      </c>
      <c r="D179" s="64">
        <v>1.8</v>
      </c>
      <c r="E179" s="64">
        <v>1.8</v>
      </c>
      <c r="F179" s="64">
        <f>E179/C179*100</f>
        <v>100</v>
      </c>
      <c r="G179" s="64">
        <v>100</v>
      </c>
    </row>
    <row r="180" spans="1:7" ht="47.25">
      <c r="A180" s="58" t="s">
        <v>132</v>
      </c>
      <c r="B180" s="60" t="s">
        <v>133</v>
      </c>
      <c r="C180" s="61">
        <f>SUM(C181:C182)</f>
        <v>8661.2999999999993</v>
      </c>
      <c r="D180" s="61">
        <f>SUM(D181:D182)</f>
        <v>8661.2999999999993</v>
      </c>
      <c r="E180" s="61">
        <f>SUM(E181:E182)</f>
        <v>8661.2999999999993</v>
      </c>
      <c r="F180" s="61">
        <f t="shared" si="37"/>
        <v>100</v>
      </c>
      <c r="G180" s="61">
        <f t="shared" si="36"/>
        <v>100</v>
      </c>
    </row>
    <row r="181" spans="1:7" ht="47.25">
      <c r="A181" s="62" t="s">
        <v>134</v>
      </c>
      <c r="B181" s="63" t="s">
        <v>135</v>
      </c>
      <c r="C181" s="64">
        <v>4744.5</v>
      </c>
      <c r="D181" s="64">
        <v>4744.5</v>
      </c>
      <c r="E181" s="64">
        <v>4744.5</v>
      </c>
      <c r="F181" s="64">
        <f t="shared" si="37"/>
        <v>100</v>
      </c>
      <c r="G181" s="64">
        <f>E181/D181*100</f>
        <v>100</v>
      </c>
    </row>
    <row r="182" spans="1:7" ht="15.75">
      <c r="A182" s="65" t="s">
        <v>238</v>
      </c>
      <c r="B182" s="63" t="s">
        <v>136</v>
      </c>
      <c r="C182" s="64">
        <v>3916.8</v>
      </c>
      <c r="D182" s="64">
        <v>3916.8</v>
      </c>
      <c r="E182" s="64">
        <v>3916.8</v>
      </c>
      <c r="F182" s="64">
        <f>E182/C182*100</f>
        <v>100</v>
      </c>
      <c r="G182" s="64">
        <f>E182/D182*100</f>
        <v>100</v>
      </c>
    </row>
    <row r="183" spans="1:7" ht="15.75">
      <c r="A183" s="58" t="s">
        <v>137</v>
      </c>
      <c r="B183" s="60" t="s">
        <v>138</v>
      </c>
      <c r="C183" s="61">
        <f>SUM(C143,C151,C153,C155,C159,C162,C168,C170,C176,C178,C180)</f>
        <v>301582.7</v>
      </c>
      <c r="D183" s="61">
        <f>SUM(D143,D151,D153,D155,D159,D162,D168,D170,D176,D178,D180)</f>
        <v>301582.7</v>
      </c>
      <c r="E183" s="61">
        <f>SUM(E143,E151,E153,E155,E159,E162,E168,E170,E176,E178,E180)</f>
        <v>299730.39999999997</v>
      </c>
      <c r="F183" s="61">
        <f t="shared" si="37"/>
        <v>99.385806944496466</v>
      </c>
      <c r="G183" s="61">
        <f>E183/D183*100</f>
        <v>99.385806944496466</v>
      </c>
    </row>
    <row r="184" spans="1:7" ht="15.75">
      <c r="A184" s="113"/>
      <c r="B184" s="113"/>
      <c r="C184" s="113"/>
      <c r="D184" s="113"/>
      <c r="E184" s="113"/>
      <c r="F184" s="113"/>
      <c r="G184" s="113"/>
    </row>
    <row r="185" spans="1:7" ht="31.5">
      <c r="A185" s="58" t="s">
        <v>139</v>
      </c>
      <c r="B185" s="59"/>
      <c r="C185" s="61">
        <f>C141-C183</f>
        <v>8841.3999999999069</v>
      </c>
      <c r="D185" s="61">
        <f>D141-D183</f>
        <v>8841.3999999999069</v>
      </c>
      <c r="E185" s="61">
        <f>E141-E183</f>
        <v>9455</v>
      </c>
      <c r="F185" s="64"/>
      <c r="G185" s="64"/>
    </row>
    <row r="186" spans="1:7" ht="31.5">
      <c r="A186" s="58" t="s">
        <v>140</v>
      </c>
      <c r="B186" s="59" t="s">
        <v>141</v>
      </c>
      <c r="C186" s="61">
        <f>C187+C197+C200</f>
        <v>-8841.3999999999651</v>
      </c>
      <c r="D186" s="61">
        <f>D187+D197+D200</f>
        <v>-8841.3999999999651</v>
      </c>
      <c r="E186" s="61">
        <f>E187+E197+E200</f>
        <v>-9455</v>
      </c>
      <c r="F186" s="64"/>
      <c r="G186" s="64"/>
    </row>
    <row r="187" spans="1:7" ht="31.5">
      <c r="A187" s="58" t="s">
        <v>142</v>
      </c>
      <c r="B187" s="59" t="s">
        <v>143</v>
      </c>
      <c r="C187" s="61">
        <f>C192</f>
        <v>-850.1</v>
      </c>
      <c r="D187" s="61">
        <f>D192</f>
        <v>-850.1</v>
      </c>
      <c r="E187" s="61">
        <f>E192</f>
        <v>-850.1</v>
      </c>
      <c r="F187" s="64"/>
      <c r="G187" s="64"/>
    </row>
    <row r="188" spans="1:7" ht="31.5">
      <c r="A188" s="62" t="s">
        <v>144</v>
      </c>
      <c r="B188" s="66" t="s">
        <v>145</v>
      </c>
      <c r="C188" s="64"/>
      <c r="D188" s="64"/>
      <c r="E188" s="64">
        <f>E189</f>
        <v>0</v>
      </c>
      <c r="F188" s="64"/>
      <c r="G188" s="64"/>
    </row>
    <row r="189" spans="1:7" ht="47.25">
      <c r="A189" s="62" t="s">
        <v>146</v>
      </c>
      <c r="B189" s="66" t="s">
        <v>147</v>
      </c>
      <c r="C189" s="64"/>
      <c r="D189" s="64"/>
      <c r="E189" s="64">
        <v>0</v>
      </c>
      <c r="F189" s="64"/>
      <c r="G189" s="64"/>
    </row>
    <row r="190" spans="1:7" ht="31.5">
      <c r="A190" s="62" t="s">
        <v>148</v>
      </c>
      <c r="B190" s="66" t="s">
        <v>149</v>
      </c>
      <c r="C190" s="64"/>
      <c r="D190" s="64"/>
      <c r="E190" s="64">
        <f>E191</f>
        <v>0</v>
      </c>
      <c r="F190" s="64"/>
      <c r="G190" s="64"/>
    </row>
    <row r="191" spans="1:7" ht="47.25">
      <c r="A191" s="62" t="s">
        <v>150</v>
      </c>
      <c r="B191" s="66" t="s">
        <v>151</v>
      </c>
      <c r="C191" s="64"/>
      <c r="D191" s="64"/>
      <c r="E191" s="64">
        <v>0</v>
      </c>
      <c r="F191" s="64"/>
      <c r="G191" s="64"/>
    </row>
    <row r="192" spans="1:7" ht="31.5">
      <c r="A192" s="67" t="s">
        <v>152</v>
      </c>
      <c r="B192" s="68" t="s">
        <v>153</v>
      </c>
      <c r="C192" s="69">
        <f>C195</f>
        <v>-850.1</v>
      </c>
      <c r="D192" s="69">
        <f>D195</f>
        <v>-850.1</v>
      </c>
      <c r="E192" s="69">
        <f>E195</f>
        <v>-850.1</v>
      </c>
      <c r="F192" s="64"/>
      <c r="G192" s="64"/>
    </row>
    <row r="193" spans="1:7" ht="63">
      <c r="A193" s="62" t="s">
        <v>154</v>
      </c>
      <c r="B193" s="66" t="s">
        <v>155</v>
      </c>
      <c r="C193" s="64"/>
      <c r="D193" s="64">
        <f>D194</f>
        <v>0</v>
      </c>
      <c r="E193" s="64"/>
      <c r="F193" s="70"/>
      <c r="G193" s="70"/>
    </row>
    <row r="194" spans="1:7" ht="63">
      <c r="A194" s="62" t="s">
        <v>154</v>
      </c>
      <c r="B194" s="66" t="s">
        <v>156</v>
      </c>
      <c r="C194" s="70"/>
      <c r="D194" s="70">
        <v>0</v>
      </c>
      <c r="E194" s="70"/>
      <c r="F194" s="70"/>
      <c r="G194" s="70"/>
    </row>
    <row r="195" spans="1:7" ht="31.5">
      <c r="A195" s="62" t="s">
        <v>157</v>
      </c>
      <c r="B195" s="66" t="s">
        <v>158</v>
      </c>
      <c r="C195" s="64">
        <f>C196</f>
        <v>-850.1</v>
      </c>
      <c r="D195" s="64">
        <f>D196</f>
        <v>-850.1</v>
      </c>
      <c r="E195" s="64">
        <f>E196</f>
        <v>-850.1</v>
      </c>
      <c r="F195" s="64"/>
      <c r="G195" s="64"/>
    </row>
    <row r="196" spans="1:7" ht="47.25">
      <c r="A196" s="62" t="s">
        <v>159</v>
      </c>
      <c r="B196" s="66" t="s">
        <v>160</v>
      </c>
      <c r="C196" s="64">
        <v>-850.1</v>
      </c>
      <c r="D196" s="64">
        <v>-850.1</v>
      </c>
      <c r="E196" s="64">
        <v>-850.1</v>
      </c>
      <c r="F196" s="64"/>
      <c r="G196" s="64"/>
    </row>
    <row r="197" spans="1:7" ht="31.5">
      <c r="A197" s="71" t="s">
        <v>161</v>
      </c>
      <c r="B197" s="66" t="s">
        <v>162</v>
      </c>
      <c r="C197" s="64">
        <f t="shared" ref="C197:E198" si="38">C198</f>
        <v>302432.8</v>
      </c>
      <c r="D197" s="64">
        <f t="shared" si="38"/>
        <v>302432.8</v>
      </c>
      <c r="E197" s="64">
        <f t="shared" si="38"/>
        <v>300580.5</v>
      </c>
      <c r="F197" s="64"/>
      <c r="G197" s="64"/>
    </row>
    <row r="198" spans="1:7" ht="15.75">
      <c r="A198" s="71" t="s">
        <v>163</v>
      </c>
      <c r="B198" s="66" t="s">
        <v>164</v>
      </c>
      <c r="C198" s="64">
        <f t="shared" si="38"/>
        <v>302432.8</v>
      </c>
      <c r="D198" s="64">
        <f>D199</f>
        <v>302432.8</v>
      </c>
      <c r="E198" s="64">
        <f>E199</f>
        <v>300580.5</v>
      </c>
      <c r="F198" s="64"/>
      <c r="G198" s="64"/>
    </row>
    <row r="199" spans="1:7" ht="31.5">
      <c r="A199" s="71" t="s">
        <v>165</v>
      </c>
      <c r="B199" s="66" t="s">
        <v>166</v>
      </c>
      <c r="C199" s="64">
        <v>302432.8</v>
      </c>
      <c r="D199" s="64">
        <v>302432.8</v>
      </c>
      <c r="E199" s="64">
        <v>300580.5</v>
      </c>
      <c r="F199" s="64"/>
      <c r="G199" s="64"/>
    </row>
    <row r="200" spans="1:7" ht="31.5">
      <c r="A200" s="62" t="s">
        <v>167</v>
      </c>
      <c r="B200" s="66" t="s">
        <v>168</v>
      </c>
      <c r="C200" s="64">
        <f t="shared" ref="C200:E201" si="39">C201</f>
        <v>-310424.09999999998</v>
      </c>
      <c r="D200" s="64">
        <f>D201</f>
        <v>-310424.09999999998</v>
      </c>
      <c r="E200" s="64">
        <f>E201</f>
        <v>-309185.40000000002</v>
      </c>
      <c r="F200" s="64"/>
      <c r="G200" s="64"/>
    </row>
    <row r="201" spans="1:7" ht="94.5">
      <c r="A201" s="71" t="s">
        <v>169</v>
      </c>
      <c r="B201" s="66" t="s">
        <v>170</v>
      </c>
      <c r="C201" s="64">
        <f t="shared" si="39"/>
        <v>-310424.09999999998</v>
      </c>
      <c r="D201" s="64">
        <f t="shared" si="39"/>
        <v>-310424.09999999998</v>
      </c>
      <c r="E201" s="64">
        <f t="shared" si="39"/>
        <v>-309185.40000000002</v>
      </c>
      <c r="F201" s="64"/>
      <c r="G201" s="64"/>
    </row>
    <row r="202" spans="1:7" ht="31.5">
      <c r="A202" s="71" t="s">
        <v>171</v>
      </c>
      <c r="B202" s="66" t="s">
        <v>172</v>
      </c>
      <c r="C202" s="64">
        <v>-310424.09999999998</v>
      </c>
      <c r="D202" s="64">
        <v>-310424.09999999998</v>
      </c>
      <c r="E202" s="64">
        <v>-309185.40000000002</v>
      </c>
      <c r="F202" s="64"/>
      <c r="G202" s="64"/>
    </row>
    <row r="203" spans="1:7" ht="15.75">
      <c r="A203" s="58" t="s">
        <v>173</v>
      </c>
      <c r="B203" s="59" t="s">
        <v>174</v>
      </c>
      <c r="C203" s="61">
        <v>-7991.3</v>
      </c>
      <c r="D203" s="61">
        <v>-7991.3</v>
      </c>
      <c r="E203" s="61">
        <v>-8605</v>
      </c>
      <c r="F203" s="64"/>
      <c r="G203" s="64"/>
    </row>
    <row r="204" spans="1:7" ht="15.75">
      <c r="A204" s="72"/>
      <c r="B204" s="72"/>
      <c r="C204" s="73"/>
      <c r="D204" s="73"/>
      <c r="E204" s="73"/>
      <c r="F204" s="74"/>
      <c r="G204" s="74"/>
    </row>
    <row r="205" spans="1:7" ht="15.75">
      <c r="A205" s="72"/>
      <c r="B205" s="72"/>
      <c r="C205" s="73"/>
      <c r="D205" s="73"/>
      <c r="E205" s="73"/>
      <c r="F205" s="74"/>
      <c r="G205" s="74"/>
    </row>
    <row r="206" spans="1:7" ht="15.75">
      <c r="A206" s="72"/>
      <c r="B206" s="72"/>
      <c r="C206" s="73"/>
      <c r="D206" s="73"/>
      <c r="E206" s="73"/>
      <c r="F206" s="74"/>
      <c r="G206" s="74"/>
    </row>
    <row r="207" spans="1:7" ht="15.75">
      <c r="A207" s="108" t="s">
        <v>175</v>
      </c>
      <c r="B207" s="108"/>
      <c r="C207" s="109" t="s">
        <v>176</v>
      </c>
      <c r="D207" s="109"/>
      <c r="E207" s="75" t="s">
        <v>177</v>
      </c>
      <c r="F207" s="76"/>
      <c r="G207" s="74"/>
    </row>
  </sheetData>
  <sheetProtection selectLockedCells="1" selectUnlockedCells="1"/>
  <mergeCells count="7">
    <mergeCell ref="A207:B207"/>
    <mergeCell ref="C207:D207"/>
    <mergeCell ref="A1:E1"/>
    <mergeCell ref="A2:E2"/>
    <mergeCell ref="E4:G4"/>
    <mergeCell ref="A142:G142"/>
    <mergeCell ref="A184:G184"/>
  </mergeCells>
  <pageMargins left="0.39374999999999999" right="0" top="0.19652777777777777" bottom="0.39374999999999999" header="0.51180555555555551" footer="0.31527777777777777"/>
  <pageSetup paperSize="9" scale="65" firstPageNumber="0" orientation="portrait" horizontalDpi="300" verticalDpi="300" r:id="rId1"/>
  <headerFooter alignWithMargins="0">
    <oddFooter>&amp;C&amp;P</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01.12.2019</vt:lpstr>
      <vt:lpstr>'01.12.2019'!Excel_BuiltIn__FilterDatabase</vt:lpstr>
      <vt:lpstr>'01.12.2019'!Заголовки_для_печати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Управление финансов</dc:creator>
  <cp:lastModifiedBy>Управление финансов</cp:lastModifiedBy>
  <cp:lastPrinted>2022-01-21T11:40:16Z</cp:lastPrinted>
  <dcterms:created xsi:type="dcterms:W3CDTF">2017-12-08T11:16:10Z</dcterms:created>
  <dcterms:modified xsi:type="dcterms:W3CDTF">2022-02-01T14:12:17Z</dcterms:modified>
</cp:coreProperties>
</file>