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Сводка!$A$5:$B$220</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9" i="1"/>
  <c r="D11"/>
  <c r="C148"/>
  <c r="C89"/>
  <c r="C70"/>
  <c r="E133"/>
  <c r="D32" l="1"/>
  <c r="D91"/>
  <c r="D17"/>
  <c r="C91"/>
  <c r="C145"/>
  <c r="C67"/>
  <c r="E70"/>
  <c r="C77"/>
  <c r="C73"/>
  <c r="D34"/>
  <c r="D57" l="1"/>
  <c r="D145"/>
  <c r="E147"/>
  <c r="D88"/>
  <c r="C57" l="1"/>
  <c r="C17"/>
  <c r="C206" l="1"/>
  <c r="C213"/>
  <c r="C212" s="1"/>
  <c r="C210" s="1"/>
  <c r="C209" s="1"/>
  <c r="E143"/>
  <c r="D84"/>
  <c r="E24"/>
  <c r="E132"/>
  <c r="C11" l="1"/>
  <c r="E100"/>
  <c r="E101"/>
  <c r="E102"/>
  <c r="D40"/>
  <c r="D23"/>
  <c r="E141" l="1"/>
  <c r="E140"/>
  <c r="E104"/>
  <c r="E97"/>
  <c r="D213" l="1"/>
  <c r="D212" s="1"/>
  <c r="C23" l="1"/>
  <c r="E23" s="1"/>
  <c r="E87" l="1"/>
  <c r="D43"/>
  <c r="E146"/>
  <c r="E86"/>
  <c r="C8"/>
  <c r="C10"/>
  <c r="C19"/>
  <c r="C21"/>
  <c r="C25"/>
  <c r="C32"/>
  <c r="C34"/>
  <c r="C36"/>
  <c r="C40"/>
  <c r="C43"/>
  <c r="C45"/>
  <c r="C49"/>
  <c r="C48" s="1"/>
  <c r="C84"/>
  <c r="C76" s="1"/>
  <c r="C61" s="1"/>
  <c r="C16" l="1"/>
  <c r="C31"/>
  <c r="C30" s="1"/>
  <c r="E69"/>
  <c r="E68" l="1"/>
  <c r="E64" l="1"/>
  <c r="E63" l="1"/>
  <c r="E62" l="1"/>
  <c r="E103" l="1"/>
  <c r="E131"/>
  <c r="E110"/>
  <c r="D206"/>
  <c r="E145"/>
  <c r="E65" l="1"/>
  <c r="E66"/>
  <c r="E188"/>
  <c r="D187"/>
  <c r="C187"/>
  <c r="E50"/>
  <c r="E47"/>
  <c r="D45"/>
  <c r="D36"/>
  <c r="E18"/>
  <c r="D77"/>
  <c r="E168"/>
  <c r="E126"/>
  <c r="E39"/>
  <c r="E9"/>
  <c r="E12"/>
  <c r="E13"/>
  <c r="E14"/>
  <c r="E15"/>
  <c r="E20"/>
  <c r="E22"/>
  <c r="E26"/>
  <c r="E27"/>
  <c r="E28"/>
  <c r="E33"/>
  <c r="E35"/>
  <c r="E37"/>
  <c r="E38"/>
  <c r="E41"/>
  <c r="E42"/>
  <c r="E46"/>
  <c r="E51"/>
  <c r="E52"/>
  <c r="E53"/>
  <c r="E58"/>
  <c r="E59"/>
  <c r="E78"/>
  <c r="E79"/>
  <c r="E80"/>
  <c r="E81"/>
  <c r="E82"/>
  <c r="E83"/>
  <c r="E85"/>
  <c r="D19"/>
  <c r="E128"/>
  <c r="E144"/>
  <c r="E77" l="1"/>
  <c r="E17"/>
  <c r="D49"/>
  <c r="E92"/>
  <c r="E34"/>
  <c r="D48" l="1"/>
  <c r="E49"/>
  <c r="C150"/>
  <c r="E124"/>
  <c r="E57"/>
  <c r="E134"/>
  <c r="E98"/>
  <c r="E99"/>
  <c r="E114"/>
  <c r="D21"/>
  <c r="D16" s="1"/>
  <c r="E139"/>
  <c r="E142"/>
  <c r="C88"/>
  <c r="C56" s="1"/>
  <c r="E137"/>
  <c r="C202"/>
  <c r="C205"/>
  <c r="C204" s="1"/>
  <c r="C55" l="1"/>
  <c r="E84"/>
  <c r="E32"/>
  <c r="D31"/>
  <c r="D30" s="1"/>
  <c r="D76"/>
  <c r="D61" s="1"/>
  <c r="D56" s="1"/>
  <c r="F53" l="1"/>
  <c r="E76"/>
  <c r="D205"/>
  <c r="D204" s="1"/>
  <c r="D184"/>
  <c r="C184"/>
  <c r="D10"/>
  <c r="D8"/>
  <c r="E21"/>
  <c r="D25"/>
  <c r="E36"/>
  <c r="E45"/>
  <c r="E90"/>
  <c r="E93"/>
  <c r="E94"/>
  <c r="E95"/>
  <c r="E96"/>
  <c r="E105"/>
  <c r="E106"/>
  <c r="E107"/>
  <c r="E108"/>
  <c r="E109"/>
  <c r="E111"/>
  <c r="E112"/>
  <c r="E113"/>
  <c r="E115"/>
  <c r="E116"/>
  <c r="E117"/>
  <c r="E118"/>
  <c r="E119"/>
  <c r="E120"/>
  <c r="E121"/>
  <c r="E122"/>
  <c r="E123"/>
  <c r="E125"/>
  <c r="E127"/>
  <c r="E129"/>
  <c r="E130"/>
  <c r="E135"/>
  <c r="E136"/>
  <c r="E138"/>
  <c r="D150"/>
  <c r="E151"/>
  <c r="E153"/>
  <c r="E156"/>
  <c r="C157"/>
  <c r="D157"/>
  <c r="E158"/>
  <c r="C159"/>
  <c r="D159"/>
  <c r="E160"/>
  <c r="C161"/>
  <c r="D161"/>
  <c r="E162"/>
  <c r="E163"/>
  <c r="E164"/>
  <c r="C165"/>
  <c r="D165"/>
  <c r="E166"/>
  <c r="E167"/>
  <c r="C170"/>
  <c r="D170"/>
  <c r="E171"/>
  <c r="E172"/>
  <c r="E173"/>
  <c r="E174"/>
  <c r="E175"/>
  <c r="C176"/>
  <c r="D176"/>
  <c r="E177"/>
  <c r="C178"/>
  <c r="D178"/>
  <c r="E179"/>
  <c r="E180"/>
  <c r="E181"/>
  <c r="E182"/>
  <c r="E183"/>
  <c r="E186"/>
  <c r="C201"/>
  <c r="D193"/>
  <c r="D210"/>
  <c r="D209" s="1"/>
  <c r="E91"/>
  <c r="E89"/>
  <c r="D189" l="1"/>
  <c r="D55"/>
  <c r="D7"/>
  <c r="D192"/>
  <c r="C193"/>
  <c r="C192" s="1"/>
  <c r="E8"/>
  <c r="E25"/>
  <c r="E19"/>
  <c r="E16"/>
  <c r="E10"/>
  <c r="E11"/>
  <c r="E30"/>
  <c r="E40"/>
  <c r="E48"/>
  <c r="E31"/>
  <c r="E61"/>
  <c r="E88"/>
  <c r="E184"/>
  <c r="E178"/>
  <c r="E159"/>
  <c r="E170"/>
  <c r="E165"/>
  <c r="E161"/>
  <c r="E176"/>
  <c r="E157"/>
  <c r="E150"/>
  <c r="D148" l="1"/>
  <c r="D190" s="1"/>
  <c r="D191" s="1"/>
  <c r="C7"/>
  <c r="C6" s="1"/>
  <c r="E56"/>
  <c r="E55"/>
  <c r="E7" l="1"/>
  <c r="D6"/>
  <c r="E6" s="1"/>
  <c r="E187"/>
  <c r="C189"/>
  <c r="C190" l="1"/>
  <c r="C191" s="1"/>
  <c r="E189"/>
  <c r="E148"/>
</calcChain>
</file>

<file path=xl/sharedStrings.xml><?xml version="1.0" encoding="utf-8"?>
<sst xmlns="http://schemas.openxmlformats.org/spreadsheetml/2006/main" count="2213" uniqueCount="1164">
  <si>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</si>
  <si>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</si>
  <si>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</si>
  <si>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</si>
  <si>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</si>
  <si>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</si>
  <si>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</si>
  <si>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</si>
  <si>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</si>
  <si>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</si>
  <si>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</si>
  <si>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</si>
  <si>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</si>
  <si>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</si>
  <si>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</si>
  <si>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</si>
  <si>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</si>
  <si>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</si>
  <si>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</si>
  <si>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</si>
  <si>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</si>
  <si>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</si>
  <si>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</si>
  <si>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</si>
  <si>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</si>
  <si>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</si>
  <si>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</si>
  <si>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</si>
  <si>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</si>
  <si>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</si>
  <si>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</si>
  <si>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</si>
  <si>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</si>
  <si>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</si>
  <si>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</si>
  <si>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</si>
  <si>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</si>
  <si>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</si>
  <si>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</si>
  <si>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</si>
  <si>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</si>
  <si>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</si>
  <si>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</si>
  <si>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</si>
  <si>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</si>
  <si>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</si>
  <si>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</si>
  <si>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</si>
  <si>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</si>
  <si>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</si>
  <si>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</si>
  <si>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</si>
  <si>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</si>
  <si>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</si>
  <si>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</si>
  <si>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</si>
  <si>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</si>
  <si>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</si>
  <si>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</si>
  <si>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</si>
  <si>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</si>
  <si>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</si>
  <si>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</si>
  <si>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</si>
  <si>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</si>
  <si>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</si>
  <si>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</si>
  <si>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</si>
  <si>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</si>
  <si>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</si>
  <si>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</si>
  <si>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</si>
  <si>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</si>
  <si>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</si>
  <si>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</si>
  <si>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</si>
  <si>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</si>
  <si>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</si>
  <si>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</si>
  <si>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</si>
  <si>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</si>
  <si>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</si>
  <si>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</si>
  <si>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</si>
  <si>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</si>
  <si>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</si>
  <si>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</si>
  <si>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</si>
  <si>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</si>
  <si>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</si>
  <si>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</si>
  <si>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</si>
  <si>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</si>
  <si>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</si>
  <si>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</si>
  <si>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</si>
  <si>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</si>
  <si>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</si>
  <si>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</si>
  <si>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</si>
  <si>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</si>
  <si>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</si>
  <si>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</si>
  <si>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</si>
  <si>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</si>
  <si>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</si>
  <si>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</si>
  <si>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</si>
  <si>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</si>
  <si>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</si>
  <si>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</si>
  <si>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</si>
  <si>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</si>
  <si>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</si>
  <si>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</si>
  <si>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</si>
  <si>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</si>
  <si>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</si>
  <si>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</si>
  <si>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</si>
  <si>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</si>
  <si>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</si>
  <si>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</si>
  <si>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</si>
  <si>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</si>
  <si>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</si>
  <si>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</si>
  <si>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</si>
  <si>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</si>
  <si>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</si>
  <si>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</si>
  <si>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</si>
  <si>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</si>
  <si>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</si>
  <si>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</si>
  <si>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</si>
  <si>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</si>
  <si>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</si>
  <si>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</si>
  <si>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</si>
  <si>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</si>
  <si>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</si>
  <si>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</si>
  <si>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</si>
  <si>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</si>
  <si>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</si>
  <si>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</si>
  <si>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</si>
  <si>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</si>
  <si>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</si>
  <si>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</si>
  <si>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</si>
  <si>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</si>
  <si>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</si>
  <si>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</si>
  <si>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</si>
  <si>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</si>
  <si>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</si>
  <si>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</si>
  <si>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</si>
  <si>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</si>
  <si>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</si>
  <si>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</si>
  <si>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</si>
  <si>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</si>
  <si>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</si>
  <si>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</si>
  <si>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</si>
  <si>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</si>
  <si>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</si>
  <si>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</si>
  <si>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</si>
  <si>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</si>
  <si>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</si>
  <si>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</si>
  <si>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</si>
  <si>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</si>
  <si>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</si>
  <si>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</si>
  <si>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</si>
  <si>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</si>
  <si>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</si>
  <si>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</si>
  <si>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</si>
  <si>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</si>
  <si>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</si>
  <si>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</si>
  <si>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</si>
  <si>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</si>
  <si>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</si>
  <si>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</si>
  <si>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</si>
  <si>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</si>
  <si>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</si>
  <si>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</si>
  <si>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</si>
  <si>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</si>
  <si>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</si>
  <si>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</si>
  <si>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</si>
  <si>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</si>
  <si>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</si>
  <si>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</si>
  <si>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</si>
  <si>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</si>
  <si>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</si>
  <si>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</si>
  <si>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</si>
  <si>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</si>
  <si>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</si>
  <si>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</si>
  <si>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</si>
  <si>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</si>
  <si>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</si>
  <si>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</si>
  <si>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</si>
  <si>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</si>
  <si>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</si>
  <si>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</si>
  <si>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</si>
  <si>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</si>
  <si>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</si>
  <si>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</si>
  <si>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</si>
  <si>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</si>
  <si>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</si>
  <si>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</si>
  <si>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</si>
  <si>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</si>
  <si>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</si>
  <si>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</si>
  <si>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</si>
  <si>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</si>
  <si>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</si>
  <si>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</si>
  <si>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</si>
  <si>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</si>
  <si>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</si>
  <si>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</si>
  <si>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</si>
  <si>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</si>
  <si>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</si>
  <si>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</si>
  <si>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</si>
  <si>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</si>
  <si>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</si>
  <si>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</si>
  <si>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</si>
  <si>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</si>
  <si>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</si>
  <si>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</si>
  <si>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</si>
  <si>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</si>
  <si>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</si>
  <si>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</si>
  <si>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</si>
  <si>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</si>
  <si>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</si>
  <si>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</si>
  <si>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</si>
  <si>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</si>
  <si>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</si>
  <si>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</si>
  <si>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</si>
  <si>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</si>
  <si>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</si>
  <si>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</si>
  <si>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</si>
  <si>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</si>
  <si>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</si>
  <si>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</si>
  <si>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</si>
  <si>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</si>
  <si>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</si>
  <si>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</si>
  <si>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</si>
  <si>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</si>
  <si>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</si>
  <si>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</si>
  <si>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</si>
  <si>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</si>
  <si>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</si>
  <si>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</si>
  <si>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</si>
  <si>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</si>
  <si>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</si>
  <si>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</si>
  <si>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</si>
  <si>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</si>
  <si>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</si>
  <si>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</si>
  <si>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</si>
  <si>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</si>
  <si>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</si>
  <si>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</si>
  <si>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</si>
  <si>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</si>
  <si>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</si>
  <si>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</si>
  <si>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</si>
  <si>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</si>
  <si>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</si>
  <si>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</si>
  <si>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</si>
  <si>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</si>
  <si>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</si>
  <si>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</si>
  <si>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</si>
  <si>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</si>
  <si>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</si>
  <si>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</si>
  <si>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</si>
  <si>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</si>
  <si>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</si>
  <si>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</si>
  <si>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</si>
  <si>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</si>
  <si>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</si>
  <si>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</si>
  <si>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</si>
  <si>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</si>
  <si>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</si>
  <si>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</si>
  <si>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</si>
  <si>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</si>
  <si>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</si>
  <si>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</si>
  <si>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</si>
  <si>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</si>
  <si>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</si>
  <si>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</si>
  <si>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</si>
  <si>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</si>
  <si>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</si>
  <si>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</si>
  <si>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</si>
  <si>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</si>
  <si>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</si>
  <si>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</si>
  <si>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</si>
  <si>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</si>
  <si>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</si>
  <si>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</si>
  <si>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</si>
  <si>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</si>
  <si>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</si>
  <si>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</si>
  <si>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</si>
  <si>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</si>
  <si>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</si>
  <si>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</si>
  <si>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</si>
  <si>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</si>
  <si>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</si>
  <si>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</si>
  <si>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</si>
  <si>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</si>
  <si>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</si>
  <si>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</si>
  <si>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</si>
  <si>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</si>
  <si>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</si>
  <si>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</si>
  <si>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</si>
  <si>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</si>
  <si>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</si>
  <si>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</si>
  <si>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</si>
  <si>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</si>
  <si>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</si>
  <si>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</si>
  <si>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</si>
  <si>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</si>
  <si>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</si>
  <si>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</si>
  <si>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</si>
  <si>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</si>
  <si>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</si>
  <si>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</si>
  <si>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</si>
  <si>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</si>
  <si>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</si>
  <si>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</si>
  <si>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</si>
  <si>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</si>
  <si>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</si>
  <si>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</si>
  <si>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</si>
  <si>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</si>
  <si>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</si>
  <si>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</si>
  <si>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</si>
  <si>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</si>
  <si>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</si>
  <si>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</si>
  <si>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</si>
  <si>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</si>
  <si>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</si>
  <si>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</si>
  <si>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</si>
  <si>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</si>
  <si>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</si>
  <si>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</si>
  <si>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</si>
  <si>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</si>
  <si>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</si>
  <si>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</si>
  <si>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</si>
  <si>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</si>
  <si>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</si>
  <si>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</si>
  <si>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</si>
  <si>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</si>
  <si>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</si>
  <si>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</si>
  <si>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</si>
  <si>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</si>
  <si>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</si>
  <si>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</si>
  <si>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</si>
  <si>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</si>
  <si>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</si>
  <si>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</si>
  <si>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</si>
  <si>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</si>
  <si>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</si>
  <si>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</si>
  <si>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</si>
  <si>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</si>
  <si>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</si>
  <si>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</si>
  <si>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</si>
  <si>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</si>
  <si>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</si>
  <si>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</si>
  <si>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</si>
  <si>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</si>
  <si>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</si>
  <si>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</si>
  <si>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</si>
  <si>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</si>
  <si>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</si>
  <si>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</si>
  <si>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</si>
  <si>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</si>
  <si>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</si>
  <si>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</si>
  <si>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</si>
  <si>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</si>
  <si>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</si>
  <si>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</si>
  <si>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</si>
  <si>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</si>
  <si>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</si>
  <si>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</si>
  <si>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</si>
  <si>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</si>
  <si>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</si>
  <si>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</si>
  <si>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</si>
  <si>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</si>
  <si>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</si>
  <si>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</si>
  <si>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</si>
  <si>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</si>
  <si>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</si>
  <si>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</si>
  <si>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</si>
  <si>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</si>
  <si>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</si>
  <si>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</si>
  <si>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</si>
  <si>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</si>
  <si>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</si>
  <si>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</si>
  <si>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</si>
  <si>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</si>
  <si>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</si>
  <si>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</si>
  <si>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</si>
  <si>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</si>
  <si>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</si>
  <si>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</si>
  <si>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</si>
  <si>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</si>
  <si>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</si>
  <si>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</si>
  <si>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</si>
  <si>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</si>
  <si>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</si>
  <si>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</si>
  <si>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</si>
  <si>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</si>
  <si>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</si>
  <si>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</si>
  <si>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</si>
  <si>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</si>
  <si>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</si>
  <si>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</si>
  <si>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</si>
  <si>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</si>
  <si>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</si>
  <si>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</si>
  <si>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</si>
  <si>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</si>
  <si>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</si>
  <si>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</si>
  <si>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</si>
  <si>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</si>
  <si>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</si>
  <si>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</si>
  <si>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</si>
  <si>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</si>
  <si>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</si>
  <si>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</si>
  <si>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</si>
  <si>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</si>
  <si>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</si>
  <si>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</si>
  <si>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</si>
  <si>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</si>
  <si>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</si>
  <si>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</si>
  <si>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</si>
  <si>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</si>
  <si>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</si>
  <si>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</si>
  <si>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</si>
  <si>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</si>
  <si>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</si>
  <si>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</si>
  <si>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</si>
  <si>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</si>
  <si>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</si>
  <si>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</si>
  <si>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</si>
  <si>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</si>
  <si>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</si>
  <si>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</si>
  <si>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</si>
  <si>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</si>
  <si>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</si>
  <si>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</si>
  <si>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</si>
  <si>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</si>
  <si>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</si>
  <si>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</si>
  <si>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</si>
  <si>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</si>
  <si>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</si>
  <si>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</si>
  <si>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</si>
  <si>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</si>
  <si>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</si>
  <si>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</si>
  <si>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</si>
  <si>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</si>
  <si>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</si>
  <si>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</si>
  <si>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</si>
  <si>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</si>
  <si>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</si>
  <si>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</si>
  <si>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</si>
  <si>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</si>
  <si>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</si>
  <si>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</si>
  <si>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</si>
  <si>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</si>
  <si>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</si>
  <si>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</si>
  <si>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</si>
  <si>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</si>
  <si>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</si>
  <si>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</si>
  <si>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</si>
  <si>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</si>
  <si>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</si>
  <si>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</si>
  <si>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</si>
  <si>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</si>
  <si>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</si>
  <si>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</si>
  <si>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</si>
  <si>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</si>
  <si>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</si>
  <si>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</si>
  <si>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</si>
  <si>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</si>
  <si>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</si>
  <si>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</si>
  <si>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</si>
  <si>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</si>
  <si>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</si>
  <si>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</si>
  <si>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</si>
  <si>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</si>
  <si>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</si>
  <si>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</si>
  <si>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</si>
  <si>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</si>
  <si>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</si>
  <si>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</si>
  <si>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</si>
  <si>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</si>
  <si>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</si>
  <si>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</si>
  <si>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</si>
  <si>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</si>
  <si>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</si>
  <si>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</si>
  <si>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</si>
  <si>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</si>
  <si>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</si>
  <si>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</si>
  <si>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</si>
  <si>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</si>
  <si>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</si>
  <si>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</si>
  <si>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</si>
  <si>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</si>
  <si>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</si>
  <si>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</si>
  <si>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</si>
  <si>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</si>
  <si>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</si>
  <si>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</si>
  <si>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</si>
  <si>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</si>
  <si>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</si>
  <si>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</si>
  <si>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</si>
  <si>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</si>
  <si>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</si>
  <si>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</si>
  <si>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</si>
  <si>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</si>
  <si>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</si>
  <si>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</si>
  <si>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</si>
  <si>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</si>
  <si>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</si>
  <si>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</si>
  <si>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</si>
  <si>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</si>
  <si>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</si>
  <si>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</si>
  <si>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</si>
  <si>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</si>
  <si>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</si>
  <si>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</si>
  <si>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</si>
  <si>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</si>
  <si>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</si>
  <si>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</si>
  <si>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</si>
  <si>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</si>
  <si>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</si>
  <si>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</si>
  <si>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</si>
  <si>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</si>
  <si>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</si>
  <si>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</si>
  <si>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</si>
  <si>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</si>
  <si>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</si>
  <si>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</si>
  <si>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</si>
  <si>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</si>
  <si>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</si>
  <si>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</si>
  <si>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</si>
  <si>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</si>
  <si>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</si>
  <si>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</si>
  <si>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</si>
  <si>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</si>
  <si>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</si>
  <si>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</si>
  <si>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</si>
  <si>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</si>
  <si>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</si>
  <si>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</si>
  <si>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</si>
  <si>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</si>
  <si>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</si>
  <si>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</si>
  <si>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</si>
  <si>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</si>
  <si>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</si>
  <si>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</si>
  <si>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</si>
  <si>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</si>
  <si>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</si>
  <si>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</si>
  <si>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</si>
  <si>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</si>
  <si>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</si>
  <si>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</si>
  <si>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</si>
  <si>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</si>
  <si>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</si>
  <si>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</si>
  <si>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</si>
  <si>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</si>
  <si>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</si>
  <si>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</si>
  <si>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</si>
  <si>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</si>
  <si>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</si>
  <si>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</si>
  <si>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</si>
  <si>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</si>
  <si>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</si>
  <si>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</si>
  <si>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</si>
  <si>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</si>
  <si>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</si>
  <si>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</si>
  <si>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</si>
  <si>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</si>
  <si>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</si>
  <si>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</si>
  <si>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</si>
  <si>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</si>
  <si>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</si>
  <si>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</si>
  <si>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</si>
  <si>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</si>
  <si>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</si>
  <si>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</si>
  <si>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</si>
  <si>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</si>
  <si>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</si>
  <si>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</si>
  <si>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</si>
  <si>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</si>
  <si>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</si>
  <si>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</si>
  <si>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</si>
  <si>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</si>
  <si>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</si>
  <si>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</si>
  <si>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</si>
  <si>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</si>
  <si>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</si>
  <si>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</si>
  <si>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</si>
  <si>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</si>
  <si>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</si>
  <si>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</si>
  <si>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</si>
  <si>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</si>
  <si>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</si>
  <si>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</si>
  <si>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</si>
  <si>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</si>
  <si>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</si>
  <si>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</si>
  <si>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</si>
  <si>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</si>
  <si>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</si>
  <si>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</si>
  <si>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</si>
  <si>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</si>
  <si>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</si>
  <si>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</si>
  <si>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</si>
  <si>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</si>
  <si>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</si>
  <si>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</si>
  <si>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</si>
  <si>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</si>
  <si>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</si>
  <si>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</si>
  <si>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</si>
  <si>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</si>
  <si>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</si>
  <si>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</si>
  <si>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</si>
  <si>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</si>
  <si>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</si>
  <si>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</si>
  <si>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</si>
  <si>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</si>
  <si>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</si>
  <si>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</si>
  <si>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</si>
  <si>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</si>
  <si>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</si>
  <si>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</si>
  <si>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</si>
  <si>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</si>
  <si>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</si>
  <si>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</si>
  <si>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</si>
  <si>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</si>
  <si>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</si>
  <si>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</si>
  <si>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</si>
  <si>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</si>
  <si>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</si>
  <si>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</si>
  <si>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</si>
  <si>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</si>
  <si>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</si>
  <si>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</si>
  <si>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</si>
  <si>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</si>
  <si>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</si>
  <si>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</si>
  <si>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</si>
  <si>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</si>
  <si>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</si>
  <si>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</si>
  <si>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</si>
  <si>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</si>
  <si>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</si>
  <si>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</si>
  <si>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</si>
  <si>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</si>
  <si>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</si>
  <si>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</si>
  <si>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</si>
  <si>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</si>
  <si>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</si>
  <si>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</si>
  <si>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</si>
  <si>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</si>
  <si>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</si>
  <si>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</si>
  <si>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</si>
  <si>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</si>
  <si>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</si>
  <si>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</si>
  <si>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</si>
  <si>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</si>
  <si>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</si>
  <si>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</si>
  <si>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</si>
  <si>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</si>
  <si>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</si>
  <si>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</si>
  <si>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</si>
  <si>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</si>
  <si>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</si>
  <si>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</si>
  <si>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</si>
  <si>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</si>
  <si>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</si>
  <si>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</si>
  <si>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</si>
  <si>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</si>
  <si>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</si>
  <si>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</si>
  <si>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</si>
  <si>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</si>
  <si>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</si>
  <si>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</si>
  <si>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</si>
  <si>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</si>
  <si>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</si>
  <si>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</si>
  <si>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</si>
  <si>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</si>
  <si>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</si>
  <si>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</si>
  <si>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</si>
  <si>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</si>
  <si>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</si>
  <si>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</si>
  <si>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</si>
  <si>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</si>
  <si>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</si>
  <si>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</si>
  <si>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</si>
  <si>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</si>
  <si>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</si>
  <si>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</si>
  <si>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</si>
  <si>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</si>
  <si>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</si>
  <si>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</si>
  <si>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</si>
  <si>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</si>
  <si>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</si>
  <si>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</si>
  <si>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</si>
  <si>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</si>
  <si>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</si>
  <si>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</si>
  <si>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</si>
  <si>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</si>
  <si>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</si>
  <si>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</si>
  <si>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</si>
  <si>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</si>
  <si>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</si>
  <si>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</si>
  <si>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</si>
  <si>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</si>
  <si>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</si>
  <si>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</si>
  <si>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</si>
  <si>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</si>
  <si>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</si>
  <si>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</si>
  <si>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</si>
  <si>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</si>
  <si>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</si>
  <si>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</si>
  <si>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</si>
  <si>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</si>
  <si>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</si>
  <si>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</si>
  <si>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</si>
  <si>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</si>
  <si>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</si>
  <si>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</si>
  <si>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</si>
  <si>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</si>
  <si>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</si>
  <si>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</si>
  <si>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</si>
  <si>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</si>
  <si>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</si>
  <si>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</si>
  <si>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</si>
  <si>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</si>
  <si>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</si>
  <si>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</si>
  <si>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</si>
  <si>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</si>
  <si>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</si>
  <si>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</si>
  <si>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</si>
  <si>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</si>
  <si>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</si>
  <si>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</si>
  <si>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</si>
  <si>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</si>
  <si>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</si>
  <si>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</si>
  <si>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</si>
  <si>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</si>
  <si>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</si>
  <si>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</si>
  <si>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</si>
  <si>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</si>
  <si>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</si>
  <si>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</si>
  <si>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</si>
  <si>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</si>
  <si>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</si>
  <si>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</si>
  <si>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</si>
  <si>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</si>
  <si>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</si>
  <si>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</si>
  <si>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</si>
  <si>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</si>
  <si>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</si>
  <si>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</si>
  <si>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</si>
  <si>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</si>
  <si>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</si>
  <si>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</si>
  <si>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</si>
  <si>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</si>
  <si>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</si>
  <si>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</si>
  <si>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</si>
  <si>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</si>
  <si>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</si>
  <si>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</si>
  <si>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</si>
  <si>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</si>
  <si>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</si>
  <si>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</si>
  <si>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</si>
  <si>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</si>
  <si>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</si>
  <si>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</si>
  <si>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</si>
  <si>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</si>
  <si>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</si>
  <si>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</si>
  <si>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</si>
  <si>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</si>
  <si>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</si>
  <si>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</si>
  <si>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</si>
  <si>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</si>
  <si>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</si>
  <si>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</si>
  <si>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</si>
  <si>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</si>
  <si>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</si>
  <si>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</si>
  <si>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</si>
  <si>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</si>
  <si>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</si>
  <si>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</si>
  <si>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</si>
  <si>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</si>
  <si>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</si>
  <si>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</si>
  <si>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</si>
  <si>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</si>
  <si>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</si>
  <si>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</si>
  <si>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</si>
  <si>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</si>
  <si>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</si>
  <si>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</si>
  <si>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</si>
  <si>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</si>
  <si>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</si>
  <si>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</si>
  <si>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</si>
  <si>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</si>
  <si>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</si>
  <si>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</si>
  <si>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</si>
  <si>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</si>
  <si>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</si>
  <si>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</si>
  <si>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</si>
  <si>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</si>
  <si>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</si>
  <si>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</si>
  <si>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</si>
  <si>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</si>
  <si>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</si>
  <si>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</si>
  <si>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</si>
  <si>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</si>
  <si>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</si>
  <si>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</si>
  <si>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</si>
  <si>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</si>
  <si>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</si>
  <si>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</si>
  <si>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</si>
  <si>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</si>
  <si>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</si>
  <si>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</si>
  <si>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</si>
  <si>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</si>
  <si>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</si>
  <si>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</si>
  <si>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</si>
  <si>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</si>
  <si>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</si>
  <si>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</si>
  <si>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</si>
  <si>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</si>
  <si>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</si>
  <si>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</si>
  <si>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</si>
  <si>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</si>
  <si>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</si>
  <si>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</si>
  <si>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</si>
  <si>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</si>
  <si>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</si>
  <si>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</si>
  <si>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</si>
  <si>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</si>
  <si>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</si>
  <si>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</si>
  <si>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</si>
  <si>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</si>
  <si>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</si>
  <si>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</si>
  <si>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</si>
  <si>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</si>
  <si>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</si>
  <si>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</si>
  <si>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</si>
  <si>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</si>
  <si>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</si>
  <si>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</si>
  <si>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</si>
  <si>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</si>
  <si>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</si>
  <si>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</si>
  <si>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</si>
  <si>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</si>
  <si>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</si>
  <si>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</si>
  <si>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</si>
  <si>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</si>
  <si>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</si>
  <si>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</si>
  <si>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</si>
  <si>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</si>
  <si>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</si>
  <si>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</si>
  <si>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</si>
  <si>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</si>
  <si>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</si>
  <si>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</si>
  <si>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</si>
  <si>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</si>
  <si>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</si>
  <si>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</si>
  <si>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</si>
  <si>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</si>
  <si>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</si>
  <si>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</si>
  <si>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</si>
  <si>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</si>
  <si>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</si>
  <si>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</si>
  <si>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</si>
  <si>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</si>
  <si>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</si>
  <si>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</si>
  <si>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</si>
  <si>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</si>
  <si>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</si>
  <si>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</si>
  <si>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</si>
  <si>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</si>
  <si>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</si>
  <si>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</si>
  <si>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</si>
  <si>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</si>
  <si>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</si>
  <si>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</si>
  <si>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</si>
  <si>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</si>
  <si>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</si>
  <si>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</si>
  <si>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</si>
  <si>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</si>
  <si>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</si>
  <si>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</si>
  <si>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</si>
  <si>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Субсидии бюджетам муниципальных районов на подготовку проектов межевания земельных участков и на проведение кадастровых работ</t>
  </si>
  <si>
    <t>00020225599050000 150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</si>
  <si>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</si>
  <si>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</si>
  <si>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</si>
  <si>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</si>
  <si>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</si>
  <si>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</si>
  <si>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</si>
  <si>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</si>
  <si>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Прочие межбюджетные трансферты</t>
  </si>
  <si>
    <t>00020249999000000150</t>
  </si>
  <si>
    <t>Субсидии бюджетам на обеспечение комплексного развития сельских территорий</t>
  </si>
  <si>
    <t>00020225555109508150</t>
  </si>
  <si>
    <t>000 20225576000000150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</si>
  <si>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ббюджета Пензенской области на софинансирование средств федерального бюджета)</t>
  </si>
  <si>
    <t>00020225576059230150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</si>
  <si>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федерального бюджета)</t>
  </si>
  <si>
    <t>00020225576059503150</t>
  </si>
  <si>
    <t>Субсидии бюджетам сельских поселений на реализацию программ формирования современной городской среды</t>
  </si>
  <si>
    <t>00020225555100000150</t>
  </si>
  <si>
    <t xml:space="preserve">                                                                       на 01.04.2022 года</t>
  </si>
  <si>
    <t>Исполнено      на                      01.04.2022г</t>
  </si>
  <si>
    <t xml:space="preserve">Субсидии бюджетам на проведение комплексных кадастровых работ </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</si>
</sst>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top style="thin">
        <color indexed="63"/>
      </top>
      <bottom style="thin">
        <color indexed="63"/>
      </bottom>
      <diagonal/>
    </border>
    <border>
      <left/>
      <right/>
      <top style="thin">
        <color indexed="64"/>
      </top>
      <bottom style="thin">
        <color indexed="64"/>
      </bottom>
      <diagonal/>
    </border>
  </borders>
  <cellStyleXfs count="1">
    <xf numFmtId="0" fontId="0" fillId="0" borderId="0"/>
  </cellStyleXfs>
  <cellXfs count="129">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10" fillId="0" borderId="17" xfId="0" applyNumberFormat="1" applyFont="1" applyBorder="1" applyAlignment="1" applyProtection="1">
      <alignment horizontal="left" vertical="center" wrapText="1"/>
    </xf>
    <xf numFmtId="0" fontId="26" fillId="0" borderId="18" xfId="0" applyFont="1" applyBorder="1" applyAlignment="1">
      <alignment horizontal="left" vertical="center" wrapText="1"/>
    </xf>
    <xf numFmtId="0" fontId="14" fillId="0" borderId="18" xfId="0" applyFont="1" applyBorder="1" applyAlignment="1">
      <alignment horizontal="left" wrapText="1"/>
    </xf>
    <xf numFmtId="164" fontId="12" fillId="0" borderId="1" xfId="0" applyNumberFormat="1" applyFont="1" applyBorder="1" applyAlignment="1">
      <alignment horizontal="right"/>
    </xf>
    <xf numFmtId="0" fontId="14" fillId="0" borderId="0" xfId="0" applyFont="1" applyBorder="1" applyAlignment="1">
      <alignment horizontal="left" wrapText="1"/>
    </xf>
    <xf numFmtId="49" fontId="14" fillId="0" borderId="19" xfId="0" applyNumberFormat="1" applyFont="1" applyBorder="1" applyAlignment="1">
      <alignment horizontal="center" vertical="center"/>
    </xf>
    <xf numFmtId="0" fontId="14" fillId="0" borderId="19" xfId="0" applyFont="1" applyBorder="1" applyAlignment="1">
      <alignment horizontal="left" wrapText="1"/>
    </xf>
    <xf numFmtId="49" fontId="12" fillId="0" borderId="12" xfId="0" applyNumberFormat="1" applyFont="1" applyBorder="1" applyAlignment="1">
      <alignment horizontal="center" vertical="center"/>
    </xf>
    <xf numFmtId="0" fontId="26" fillId="0" borderId="11"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4"/>
  <sheetViews>
    <sheetView showZeros="0" tabSelected="1" zoomScale="140" zoomScaleNormal="140" workbookViewId="0">
      <pane xSplit="2" ySplit="7" topLeftCell="C176" activePane="bottomRight" state="frozen"/>
      <selection pane="topRight" activeCell="C1" sqref="C1"/>
      <selection pane="bottomLeft" activeCell="A119" sqref="A119"/>
      <selection pane="bottomRight" activeCell="D63" sqref="D63"/>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1161</v>
      </c>
      <c r="B3" s="6"/>
      <c r="C3" s="4"/>
      <c r="D3" s="4"/>
      <c r="E3" s="5"/>
    </row>
    <row r="4" spans="1:5">
      <c r="A4" s="7"/>
      <c r="B4" s="7"/>
    </row>
    <row r="5" spans="1:5" ht="35.25" customHeight="1">
      <c r="A5" s="8" t="s">
        <v>2</v>
      </c>
      <c r="B5" s="8" t="s">
        <v>3</v>
      </c>
      <c r="C5" s="8" t="s">
        <v>1136</v>
      </c>
      <c r="D5" s="8" t="s">
        <v>1162</v>
      </c>
      <c r="E5" s="8" t="s">
        <v>4</v>
      </c>
    </row>
    <row r="6" spans="1:5" s="12" customFormat="1">
      <c r="A6" s="9" t="s">
        <v>5</v>
      </c>
      <c r="B6" s="10"/>
      <c r="C6" s="11">
        <f>C7+C55</f>
        <v>370116.39999999991</v>
      </c>
      <c r="D6" s="11">
        <f>D7+D55</f>
        <v>75242.599999999991</v>
      </c>
      <c r="E6" s="11">
        <f t="shared" ref="E6:E80" si="0">D6/C6*100</f>
        <v>20.329442305177508</v>
      </c>
    </row>
    <row r="7" spans="1:5" s="16" customFormat="1">
      <c r="A7" s="13" t="s">
        <v>6</v>
      </c>
      <c r="B7" s="14" t="s">
        <v>7</v>
      </c>
      <c r="C7" s="15">
        <f>C8+C10+C16+C25+C28+C30+C43+C48+C53+C45</f>
        <v>51055.6</v>
      </c>
      <c r="D7" s="15">
        <f>D8+D10+D16+D25+D28+D30+D43+D48+D53+D45+D29</f>
        <v>12906.199999999999</v>
      </c>
      <c r="E7" s="15">
        <f t="shared" si="0"/>
        <v>25.278715753022198</v>
      </c>
    </row>
    <row r="8" spans="1:5" s="16" customFormat="1">
      <c r="A8" s="13" t="s">
        <v>8</v>
      </c>
      <c r="B8" s="14" t="s">
        <v>9</v>
      </c>
      <c r="C8" s="15">
        <f>C9</f>
        <v>14074</v>
      </c>
      <c r="D8" s="15">
        <f>D9</f>
        <v>2857.5</v>
      </c>
      <c r="E8" s="15">
        <f t="shared" si="0"/>
        <v>20.303396333664914</v>
      </c>
    </row>
    <row r="9" spans="1:5">
      <c r="A9" s="17" t="s">
        <v>10</v>
      </c>
      <c r="B9" s="18" t="s">
        <v>11</v>
      </c>
      <c r="C9" s="19">
        <v>14074</v>
      </c>
      <c r="D9" s="19">
        <v>2857.5</v>
      </c>
      <c r="E9" s="15">
        <f t="shared" si="0"/>
        <v>20.303396333664914</v>
      </c>
    </row>
    <row r="10" spans="1:5" ht="24">
      <c r="A10" s="13" t="s">
        <v>12</v>
      </c>
      <c r="B10" s="14" t="s">
        <v>13</v>
      </c>
      <c r="C10" s="15">
        <f>C11</f>
        <v>7083.4</v>
      </c>
      <c r="D10" s="15">
        <f>D11</f>
        <v>1826.8</v>
      </c>
      <c r="E10" s="15">
        <f t="shared" si="0"/>
        <v>25.789874918824296</v>
      </c>
    </row>
    <row r="11" spans="1:5" ht="25.5" customHeight="1">
      <c r="A11" s="17" t="s">
        <v>14</v>
      </c>
      <c r="B11" s="18" t="s">
        <v>15</v>
      </c>
      <c r="C11" s="19">
        <f>C12+C13+C14+C15</f>
        <v>7083.4</v>
      </c>
      <c r="D11" s="19">
        <f>D12+D13+D14+D15</f>
        <v>1826.8</v>
      </c>
      <c r="E11" s="15">
        <f t="shared" si="0"/>
        <v>25.789874918824296</v>
      </c>
    </row>
    <row r="12" spans="1:5" ht="47.25" customHeight="1">
      <c r="A12" s="17" t="s">
        <v>16</v>
      </c>
      <c r="B12" s="18" t="s">
        <v>986</v>
      </c>
      <c r="C12" s="19">
        <v>3202.7</v>
      </c>
      <c r="D12" s="19">
        <v>877.3</v>
      </c>
      <c r="E12" s="15">
        <f t="shared" si="0"/>
        <v>27.392512567521155</v>
      </c>
    </row>
    <row r="13" spans="1:5" ht="59.25" customHeight="1">
      <c r="A13" s="17" t="s">
        <v>17</v>
      </c>
      <c r="B13" s="18" t="s">
        <v>985</v>
      </c>
      <c r="C13" s="19">
        <v>17.7</v>
      </c>
      <c r="D13" s="19">
        <v>5.6</v>
      </c>
      <c r="E13" s="15">
        <f t="shared" si="0"/>
        <v>31.638418079096041</v>
      </c>
    </row>
    <row r="14" spans="1:5" ht="46.5" customHeight="1">
      <c r="A14" s="17" t="s">
        <v>18</v>
      </c>
      <c r="B14" s="18" t="s">
        <v>984</v>
      </c>
      <c r="C14" s="19">
        <v>4264.7</v>
      </c>
      <c r="D14" s="19">
        <v>1061.5999999999999</v>
      </c>
      <c r="E14" s="15">
        <f t="shared" si="0"/>
        <v>24.892723989964122</v>
      </c>
    </row>
    <row r="15" spans="1:5" ht="46.5" customHeight="1">
      <c r="A15" s="17" t="s">
        <v>19</v>
      </c>
      <c r="B15" s="18" t="s">
        <v>983</v>
      </c>
      <c r="C15" s="19">
        <v>-401.7</v>
      </c>
      <c r="D15" s="19">
        <v>-117.7</v>
      </c>
      <c r="E15" s="15">
        <f t="shared" si="0"/>
        <v>29.300472989793381</v>
      </c>
    </row>
    <row r="16" spans="1:5">
      <c r="A16" s="13" t="s">
        <v>20</v>
      </c>
      <c r="B16" s="20" t="s">
        <v>21</v>
      </c>
      <c r="C16" s="15">
        <f>C19+C21+C17+C23</f>
        <v>8828</v>
      </c>
      <c r="D16" s="15">
        <f>D19+D21+D17+D23</f>
        <v>3632.5</v>
      </c>
      <c r="E16" s="15">
        <f t="shared" si="0"/>
        <v>41.147485274127774</v>
      </c>
    </row>
    <row r="17" spans="1:5" ht="15" customHeight="1">
      <c r="A17" s="17" t="s">
        <v>1037</v>
      </c>
      <c r="B17" s="18" t="s">
        <v>1038</v>
      </c>
      <c r="C17" s="28">
        <f>C18</f>
        <v>467</v>
      </c>
      <c r="D17" s="28">
        <f>D18</f>
        <v>130.80000000000001</v>
      </c>
      <c r="E17" s="15">
        <f t="shared" si="0"/>
        <v>28.008565310492507</v>
      </c>
    </row>
    <row r="18" spans="1:5" s="12" customFormat="1" ht="13.5" customHeight="1">
      <c r="A18" s="17" t="s">
        <v>1037</v>
      </c>
      <c r="B18" s="18" t="s">
        <v>1038</v>
      </c>
      <c r="C18" s="28">
        <v>467</v>
      </c>
      <c r="D18" s="28">
        <v>130.80000000000001</v>
      </c>
      <c r="E18" s="15">
        <f t="shared" si="0"/>
        <v>28.008565310492507</v>
      </c>
    </row>
    <row r="19" spans="1:5" ht="14.25" customHeight="1">
      <c r="A19" s="17" t="s">
        <v>22</v>
      </c>
      <c r="B19" s="18" t="s">
        <v>23</v>
      </c>
      <c r="C19" s="19">
        <f>C20</f>
        <v>0</v>
      </c>
      <c r="D19" s="19">
        <f>D20</f>
        <v>59.9</v>
      </c>
      <c r="E19" s="15" t="e">
        <f t="shared" si="0"/>
        <v>#DIV/0!</v>
      </c>
    </row>
    <row r="20" spans="1:5" ht="15.75" customHeight="1">
      <c r="A20" s="17" t="s">
        <v>22</v>
      </c>
      <c r="B20" s="18" t="s">
        <v>24</v>
      </c>
      <c r="C20" s="19"/>
      <c r="D20" s="19">
        <v>59.9</v>
      </c>
      <c r="E20" s="15" t="e">
        <f t="shared" si="0"/>
        <v>#DIV/0!</v>
      </c>
    </row>
    <row r="21" spans="1:5">
      <c r="A21" s="17" t="s">
        <v>25</v>
      </c>
      <c r="B21" s="18" t="s">
        <v>26</v>
      </c>
      <c r="C21" s="19">
        <f>C22</f>
        <v>7492</v>
      </c>
      <c r="D21" s="19">
        <f>D22</f>
        <v>3173.7</v>
      </c>
      <c r="E21" s="15">
        <f t="shared" si="0"/>
        <v>42.3611852642819</v>
      </c>
    </row>
    <row r="22" spans="1:5">
      <c r="A22" s="17" t="s">
        <v>25</v>
      </c>
      <c r="B22" s="18" t="s">
        <v>27</v>
      </c>
      <c r="C22" s="19">
        <v>7492</v>
      </c>
      <c r="D22" s="19">
        <v>3173.7</v>
      </c>
      <c r="E22" s="15">
        <f t="shared" si="0"/>
        <v>42.3611852642819</v>
      </c>
    </row>
    <row r="23" spans="1:5" ht="22.5">
      <c r="A23" s="17" t="s">
        <v>1106</v>
      </c>
      <c r="B23" s="18" t="s">
        <v>1107</v>
      </c>
      <c r="C23" s="19">
        <f>C24</f>
        <v>869</v>
      </c>
      <c r="D23" s="19">
        <f>D24</f>
        <v>268.10000000000002</v>
      </c>
      <c r="E23" s="15">
        <f t="shared" si="0"/>
        <v>30.851553509781361</v>
      </c>
    </row>
    <row r="24" spans="1:5" ht="22.5">
      <c r="A24" s="17" t="s">
        <v>1106</v>
      </c>
      <c r="B24" s="18" t="s">
        <v>1108</v>
      </c>
      <c r="C24" s="19">
        <v>869</v>
      </c>
      <c r="D24" s="19">
        <v>268.10000000000002</v>
      </c>
      <c r="E24" s="15">
        <f t="shared" si="0"/>
        <v>30.851553509781361</v>
      </c>
    </row>
    <row r="25" spans="1:5">
      <c r="A25" s="13" t="s">
        <v>28</v>
      </c>
      <c r="B25" s="14" t="s">
        <v>29</v>
      </c>
      <c r="C25" s="15">
        <f>SUM(C26:C27)</f>
        <v>15820.8</v>
      </c>
      <c r="D25" s="15">
        <f>SUM(D26:D27)</f>
        <v>3182.4</v>
      </c>
      <c r="E25" s="15">
        <f t="shared" si="0"/>
        <v>20.115291262135923</v>
      </c>
    </row>
    <row r="26" spans="1:5">
      <c r="A26" s="17" t="s">
        <v>30</v>
      </c>
      <c r="B26" s="18" t="s">
        <v>31</v>
      </c>
      <c r="C26" s="19">
        <v>1517.8</v>
      </c>
      <c r="D26" s="19">
        <v>104.5</v>
      </c>
      <c r="E26" s="15">
        <f t="shared" si="0"/>
        <v>6.8849650810383451</v>
      </c>
    </row>
    <row r="27" spans="1:5">
      <c r="A27" s="17" t="s">
        <v>32</v>
      </c>
      <c r="B27" s="18" t="s">
        <v>33</v>
      </c>
      <c r="C27" s="19">
        <v>14303</v>
      </c>
      <c r="D27" s="19">
        <v>3077.9</v>
      </c>
      <c r="E27" s="15">
        <f t="shared" si="0"/>
        <v>21.519261693351048</v>
      </c>
    </row>
    <row r="28" spans="1:5">
      <c r="A28" s="13" t="s">
        <v>1053</v>
      </c>
      <c r="B28" s="14" t="s">
        <v>34</v>
      </c>
      <c r="C28" s="15">
        <v>983.6</v>
      </c>
      <c r="D28" s="15">
        <v>224.6</v>
      </c>
      <c r="E28" s="15">
        <f t="shared" si="0"/>
        <v>22.834485563237088</v>
      </c>
    </row>
    <row r="29" spans="1:5">
      <c r="A29" s="13" t="s">
        <v>1128</v>
      </c>
      <c r="B29" s="14" t="s">
        <v>1129</v>
      </c>
      <c r="C29" s="15"/>
      <c r="D29" s="15"/>
      <c r="E29" s="15"/>
    </row>
    <row r="30" spans="1:5" ht="24" customHeight="1">
      <c r="A30" s="13" t="s">
        <v>35</v>
      </c>
      <c r="B30" s="21" t="s">
        <v>36</v>
      </c>
      <c r="C30" s="22">
        <f>C31+C40+C39</f>
        <v>2626</v>
      </c>
      <c r="D30" s="22">
        <f>D31+D40+D39</f>
        <v>630.79999999999995</v>
      </c>
      <c r="E30" s="22">
        <f t="shared" si="0"/>
        <v>24.021325209444019</v>
      </c>
    </row>
    <row r="31" spans="1:5" ht="58.5" customHeight="1">
      <c r="A31" s="17" t="s">
        <v>37</v>
      </c>
      <c r="B31" s="18" t="s">
        <v>38</v>
      </c>
      <c r="C31" s="19">
        <f>C32+C34+C36</f>
        <v>1930.8</v>
      </c>
      <c r="D31" s="19">
        <f>D32+D34+D36</f>
        <v>550.79999999999995</v>
      </c>
      <c r="E31" s="15">
        <f t="shared" si="0"/>
        <v>28.527035425730269</v>
      </c>
    </row>
    <row r="32" spans="1:5" ht="43.5" customHeight="1">
      <c r="A32" s="17" t="s">
        <v>39</v>
      </c>
      <c r="B32" s="18" t="s">
        <v>1054</v>
      </c>
      <c r="C32" s="19">
        <f>C33</f>
        <v>1100</v>
      </c>
      <c r="D32" s="19">
        <f>D33</f>
        <v>321.89999999999998</v>
      </c>
      <c r="E32" s="15">
        <f t="shared" si="0"/>
        <v>29.263636363636365</v>
      </c>
    </row>
    <row r="33" spans="1:5" ht="69" customHeight="1">
      <c r="A33" s="106" t="s">
        <v>1055</v>
      </c>
      <c r="B33" s="18" t="s">
        <v>971</v>
      </c>
      <c r="C33" s="19">
        <v>1100</v>
      </c>
      <c r="D33" s="19">
        <v>321.89999999999998</v>
      </c>
      <c r="E33" s="15">
        <f t="shared" si="0"/>
        <v>29.263636363636365</v>
      </c>
    </row>
    <row r="34" spans="1:5" ht="56.25" customHeight="1">
      <c r="A34" s="17" t="s">
        <v>40</v>
      </c>
      <c r="B34" s="18" t="s">
        <v>41</v>
      </c>
      <c r="C34" s="19">
        <f>C35</f>
        <v>558.1</v>
      </c>
      <c r="D34" s="19">
        <f>D35</f>
        <v>178.9</v>
      </c>
      <c r="E34" s="15">
        <f t="shared" si="0"/>
        <v>32.055187242429675</v>
      </c>
    </row>
    <row r="35" spans="1:5" ht="45.75" customHeight="1">
      <c r="A35" s="17" t="s">
        <v>42</v>
      </c>
      <c r="B35" s="18" t="s">
        <v>43</v>
      </c>
      <c r="C35" s="19">
        <v>558.1</v>
      </c>
      <c r="D35" s="19">
        <v>178.9</v>
      </c>
      <c r="E35" s="15">
        <f t="shared" si="0"/>
        <v>32.055187242429675</v>
      </c>
    </row>
    <row r="36" spans="1:5" ht="67.5">
      <c r="A36" s="17" t="s">
        <v>1056</v>
      </c>
      <c r="B36" s="18" t="s">
        <v>44</v>
      </c>
      <c r="C36" s="19">
        <f>C37+C38</f>
        <v>272.7</v>
      </c>
      <c r="D36" s="19">
        <f>D37+D38</f>
        <v>50</v>
      </c>
      <c r="E36" s="15">
        <f t="shared" si="0"/>
        <v>18.335166850018336</v>
      </c>
    </row>
    <row r="37" spans="1:5" ht="45">
      <c r="A37" s="17" t="s">
        <v>45</v>
      </c>
      <c r="B37" s="18" t="s">
        <v>46</v>
      </c>
      <c r="C37" s="19">
        <v>42</v>
      </c>
      <c r="D37" s="19">
        <v>4.4000000000000004</v>
      </c>
      <c r="E37" s="15">
        <f t="shared" si="0"/>
        <v>10.476190476190476</v>
      </c>
    </row>
    <row r="38" spans="1:5" ht="45">
      <c r="A38" s="17" t="s">
        <v>47</v>
      </c>
      <c r="B38" s="18" t="s">
        <v>48</v>
      </c>
      <c r="C38" s="19">
        <v>230.7</v>
      </c>
      <c r="D38" s="19">
        <v>45.6</v>
      </c>
      <c r="E38" s="15">
        <f t="shared" si="0"/>
        <v>19.765929778933682</v>
      </c>
    </row>
    <row r="39" spans="1:5" ht="22.5" customHeight="1">
      <c r="A39" s="106" t="s">
        <v>1052</v>
      </c>
      <c r="B39" s="18" t="s">
        <v>1051</v>
      </c>
      <c r="C39" s="19">
        <v>79</v>
      </c>
      <c r="D39" s="19">
        <v>12.7</v>
      </c>
      <c r="E39" s="15">
        <f t="shared" si="0"/>
        <v>16.075949367088608</v>
      </c>
    </row>
    <row r="40" spans="1:5" ht="55.5" customHeight="1">
      <c r="A40" s="17" t="s">
        <v>49</v>
      </c>
      <c r="B40" s="18" t="s">
        <v>50</v>
      </c>
      <c r="C40" s="19">
        <f>C41+C42</f>
        <v>616.20000000000005</v>
      </c>
      <c r="D40" s="19">
        <f>D41+D42</f>
        <v>67.3</v>
      </c>
      <c r="E40" s="15">
        <f t="shared" si="0"/>
        <v>10.921778643297628</v>
      </c>
    </row>
    <row r="41" spans="1:5" ht="47.25" customHeight="1">
      <c r="A41" s="17" t="s">
        <v>51</v>
      </c>
      <c r="B41" s="18" t="s">
        <v>52</v>
      </c>
      <c r="C41" s="19">
        <v>230</v>
      </c>
      <c r="D41" s="19">
        <v>18.399999999999999</v>
      </c>
      <c r="E41" s="15">
        <f t="shared" si="0"/>
        <v>7.9999999999999991</v>
      </c>
    </row>
    <row r="42" spans="1:5" ht="53.25" customHeight="1">
      <c r="A42" s="17" t="s">
        <v>53</v>
      </c>
      <c r="B42" s="18" t="s">
        <v>54</v>
      </c>
      <c r="C42" s="19">
        <v>386.2</v>
      </c>
      <c r="D42" s="19">
        <v>48.9</v>
      </c>
      <c r="E42" s="15">
        <f t="shared" si="0"/>
        <v>12.661833247022269</v>
      </c>
    </row>
    <row r="43" spans="1:5" ht="16.5" customHeight="1">
      <c r="A43" s="13" t="s">
        <v>55</v>
      </c>
      <c r="B43" s="14" t="s">
        <v>56</v>
      </c>
      <c r="C43" s="15">
        <f>SUM(C44:C44)</f>
        <v>0</v>
      </c>
      <c r="D43" s="15">
        <f>SUM(D44:D44)</f>
        <v>0.6</v>
      </c>
      <c r="E43" s="15"/>
    </row>
    <row r="44" spans="1:5">
      <c r="A44" s="17" t="s">
        <v>57</v>
      </c>
      <c r="B44" s="18" t="s">
        <v>58</v>
      </c>
      <c r="C44" s="19"/>
      <c r="D44" s="19">
        <v>0.6</v>
      </c>
      <c r="E44" s="15"/>
    </row>
    <row r="45" spans="1:5" ht="22.5">
      <c r="A45" s="23" t="s">
        <v>59</v>
      </c>
      <c r="B45" s="14" t="s">
        <v>1057</v>
      </c>
      <c r="C45" s="24">
        <f>C46+C47</f>
        <v>200</v>
      </c>
      <c r="D45" s="24">
        <f>D46+D47</f>
        <v>14.9</v>
      </c>
      <c r="E45" s="15">
        <f t="shared" si="0"/>
        <v>7.4499999999999993</v>
      </c>
    </row>
    <row r="46" spans="1:5" ht="26.25" customHeight="1">
      <c r="A46" s="17" t="s">
        <v>60</v>
      </c>
      <c r="B46" s="18" t="s">
        <v>1041</v>
      </c>
      <c r="C46" s="19">
        <v>115</v>
      </c>
      <c r="D46" s="19">
        <v>10.5</v>
      </c>
      <c r="E46" s="15">
        <f t="shared" si="0"/>
        <v>9.1304347826086953</v>
      </c>
    </row>
    <row r="47" spans="1:5" ht="12.75" customHeight="1">
      <c r="A47" s="17" t="s">
        <v>1042</v>
      </c>
      <c r="B47" s="18" t="s">
        <v>1043</v>
      </c>
      <c r="C47" s="19">
        <v>85</v>
      </c>
      <c r="D47" s="19">
        <v>4.4000000000000004</v>
      </c>
      <c r="E47" s="15">
        <f t="shared" si="0"/>
        <v>5.1764705882352953</v>
      </c>
    </row>
    <row r="48" spans="1:5" ht="24">
      <c r="A48" s="13" t="s">
        <v>61</v>
      </c>
      <c r="B48" s="14" t="s">
        <v>62</v>
      </c>
      <c r="C48" s="15">
        <f>C49+C52</f>
        <v>1234.4000000000001</v>
      </c>
      <c r="D48" s="15">
        <f>D49+D52</f>
        <v>407.1</v>
      </c>
      <c r="E48" s="15">
        <f t="shared" si="0"/>
        <v>32.979585223590405</v>
      </c>
    </row>
    <row r="49" spans="1:7" ht="57" customHeight="1">
      <c r="A49" s="17" t="s">
        <v>63</v>
      </c>
      <c r="B49" s="18" t="s">
        <v>64</v>
      </c>
      <c r="C49" s="19">
        <f>C50+C51</f>
        <v>1145.4000000000001</v>
      </c>
      <c r="D49" s="19">
        <f>D50+D51</f>
        <v>407.1</v>
      </c>
      <c r="E49" s="15">
        <f t="shared" si="0"/>
        <v>35.542168674698793</v>
      </c>
    </row>
    <row r="50" spans="1:7" ht="55.5" customHeight="1">
      <c r="A50" s="17" t="s">
        <v>1058</v>
      </c>
      <c r="B50" s="18" t="s">
        <v>967</v>
      </c>
      <c r="C50" s="19">
        <v>548</v>
      </c>
      <c r="D50" s="19">
        <v>407.1</v>
      </c>
      <c r="E50" s="15">
        <f t="shared" si="0"/>
        <v>74.288321167883225</v>
      </c>
    </row>
    <row r="51" spans="1:7" ht="57.75" customHeight="1">
      <c r="A51" s="17" t="s">
        <v>65</v>
      </c>
      <c r="B51" s="18" t="s">
        <v>66</v>
      </c>
      <c r="C51" s="19">
        <v>597.4</v>
      </c>
      <c r="D51" s="19"/>
      <c r="E51" s="15">
        <f t="shared" si="0"/>
        <v>0</v>
      </c>
    </row>
    <row r="52" spans="1:7" ht="25.5" customHeight="1">
      <c r="A52" s="17" t="s">
        <v>67</v>
      </c>
      <c r="B52" s="18" t="s">
        <v>68</v>
      </c>
      <c r="C52" s="19">
        <v>89</v>
      </c>
      <c r="D52" s="19"/>
      <c r="E52" s="15">
        <f t="shared" si="0"/>
        <v>0</v>
      </c>
    </row>
    <row r="53" spans="1:7" ht="14.25" customHeight="1">
      <c r="A53" s="13" t="s">
        <v>69</v>
      </c>
      <c r="B53" s="14" t="s">
        <v>70</v>
      </c>
      <c r="C53" s="15">
        <v>205.4</v>
      </c>
      <c r="D53" s="15">
        <v>129</v>
      </c>
      <c r="E53" s="15">
        <f t="shared" si="0"/>
        <v>62.804284323271666</v>
      </c>
      <c r="F53" s="29">
        <f>D30+D43+D45+D48+D53+D54</f>
        <v>1182.4000000000001</v>
      </c>
    </row>
    <row r="54" spans="1:7" ht="14.25" customHeight="1">
      <c r="A54" s="13" t="s">
        <v>71</v>
      </c>
      <c r="B54" s="14" t="s">
        <v>72</v>
      </c>
      <c r="C54" s="15"/>
      <c r="D54" s="15"/>
      <c r="E54" s="15"/>
    </row>
    <row r="55" spans="1:7">
      <c r="A55" s="13" t="s">
        <v>73</v>
      </c>
      <c r="B55" s="14" t="s">
        <v>74</v>
      </c>
      <c r="C55" s="15">
        <f>C56</f>
        <v>319060.79999999993</v>
      </c>
      <c r="D55" s="15">
        <f>D56</f>
        <v>62336.399999999994</v>
      </c>
      <c r="E55" s="15">
        <f t="shared" si="0"/>
        <v>19.537467467015691</v>
      </c>
    </row>
    <row r="56" spans="1:7" ht="25.5" customHeight="1">
      <c r="A56" s="13" t="s">
        <v>75</v>
      </c>
      <c r="B56" s="14" t="s">
        <v>76</v>
      </c>
      <c r="C56" s="15">
        <f>C57+C61+C88+C145</f>
        <v>319060.79999999993</v>
      </c>
      <c r="D56" s="15">
        <f>D57+D61+D88+D145</f>
        <v>62336.399999999994</v>
      </c>
      <c r="E56" s="15">
        <f t="shared" si="0"/>
        <v>19.537467467015691</v>
      </c>
    </row>
    <row r="57" spans="1:7" ht="24">
      <c r="A57" s="25" t="s">
        <v>77</v>
      </c>
      <c r="B57" s="26" t="s">
        <v>1034</v>
      </c>
      <c r="C57" s="27">
        <f>C58+C59+C60</f>
        <v>87648.4</v>
      </c>
      <c r="D57" s="27">
        <f>D58+D59+D60</f>
        <v>19468.5</v>
      </c>
      <c r="E57" s="15">
        <f t="shared" si="0"/>
        <v>22.21204266136062</v>
      </c>
    </row>
    <row r="58" spans="1:7" ht="26.25" customHeight="1">
      <c r="A58" s="17" t="s">
        <v>78</v>
      </c>
      <c r="B58" s="18" t="s">
        <v>1035</v>
      </c>
      <c r="C58" s="28">
        <v>84142.5</v>
      </c>
      <c r="D58" s="28">
        <v>19123.5</v>
      </c>
      <c r="E58" s="15">
        <f t="shared" si="0"/>
        <v>22.727515821374453</v>
      </c>
    </row>
    <row r="59" spans="1:7" ht="26.25" customHeight="1">
      <c r="A59" s="17" t="s">
        <v>79</v>
      </c>
      <c r="B59" s="18" t="s">
        <v>997</v>
      </c>
      <c r="C59" s="28">
        <v>3505.9</v>
      </c>
      <c r="D59" s="28">
        <v>345</v>
      </c>
      <c r="E59" s="15">
        <f t="shared" si="0"/>
        <v>9.8405544938532188</v>
      </c>
    </row>
    <row r="60" spans="1:7" ht="17.25" customHeight="1">
      <c r="A60" s="17" t="s">
        <v>1135</v>
      </c>
      <c r="B60" s="18" t="s">
        <v>1134</v>
      </c>
      <c r="C60" s="28"/>
      <c r="D60" s="28"/>
      <c r="E60" s="15"/>
    </row>
    <row r="61" spans="1:7" ht="24">
      <c r="A61" s="25" t="s">
        <v>80</v>
      </c>
      <c r="B61" s="26" t="s">
        <v>998</v>
      </c>
      <c r="C61" s="27">
        <f>+C76+C65+C66+C67+C62+C63+C64+C70+C73</f>
        <v>52890.7</v>
      </c>
      <c r="D61" s="27">
        <f>+D76+D65+D66+D68+D69+D62+D63+D64</f>
        <v>5389.5</v>
      </c>
      <c r="E61" s="15">
        <f t="shared" si="0"/>
        <v>10.189882153195175</v>
      </c>
      <c r="F61" s="29"/>
      <c r="G61" s="29"/>
    </row>
    <row r="62" spans="1:7" ht="104.25" customHeight="1">
      <c r="A62" s="30" t="s">
        <v>1101</v>
      </c>
      <c r="B62" s="114" t="s">
        <v>1102</v>
      </c>
      <c r="C62" s="100">
        <v>867.3</v>
      </c>
      <c r="D62" s="27">
        <v>663.8</v>
      </c>
      <c r="E62" s="15">
        <f t="shared" si="0"/>
        <v>76.53637726276952</v>
      </c>
      <c r="F62" s="29"/>
      <c r="G62" s="29"/>
    </row>
    <row r="63" spans="1:7" ht="37.5" customHeight="1">
      <c r="A63" s="30" t="s">
        <v>1103</v>
      </c>
      <c r="B63" s="114" t="s">
        <v>1104</v>
      </c>
      <c r="C63" s="100">
        <v>73.599999999999994</v>
      </c>
      <c r="D63" s="27">
        <v>21.4</v>
      </c>
      <c r="E63" s="15">
        <f t="shared" si="0"/>
        <v>29.076086956521742</v>
      </c>
      <c r="F63" s="29"/>
      <c r="G63" s="29"/>
    </row>
    <row r="64" spans="1:7" ht="45" customHeight="1">
      <c r="A64" s="30" t="s">
        <v>1103</v>
      </c>
      <c r="B64" s="104" t="s">
        <v>1105</v>
      </c>
      <c r="C64" s="100">
        <v>2258.6</v>
      </c>
      <c r="D64" s="27">
        <v>655</v>
      </c>
      <c r="E64" s="15">
        <f t="shared" si="0"/>
        <v>29.000265651288409</v>
      </c>
      <c r="F64" s="29"/>
      <c r="G64" s="29"/>
    </row>
    <row r="65" spans="1:7" ht="45" customHeight="1">
      <c r="A65" s="105" t="s">
        <v>1137</v>
      </c>
      <c r="B65" s="102" t="s">
        <v>1138</v>
      </c>
      <c r="C65" s="100">
        <v>817.1</v>
      </c>
      <c r="D65" s="27">
        <v>817.1</v>
      </c>
      <c r="E65" s="15">
        <f t="shared" si="0"/>
        <v>100</v>
      </c>
      <c r="F65" s="29"/>
      <c r="G65" s="29"/>
    </row>
    <row r="66" spans="1:7" ht="22.5">
      <c r="A66" s="105" t="s">
        <v>1163</v>
      </c>
      <c r="B66" s="104" t="s">
        <v>1139</v>
      </c>
      <c r="C66" s="100">
        <v>349.1</v>
      </c>
      <c r="D66" s="27"/>
      <c r="E66" s="15">
        <f t="shared" si="0"/>
        <v>0</v>
      </c>
      <c r="F66" s="29"/>
      <c r="G66" s="29"/>
    </row>
    <row r="67" spans="1:7" ht="34.5" customHeight="1">
      <c r="A67" s="127" t="s">
        <v>1159</v>
      </c>
      <c r="B67" s="104" t="s">
        <v>1160</v>
      </c>
      <c r="C67" s="100">
        <f>SUM(C68:C69)</f>
        <v>5050.5</v>
      </c>
      <c r="D67" s="27"/>
      <c r="E67" s="15"/>
      <c r="F67" s="29"/>
      <c r="G67" s="29"/>
    </row>
    <row r="68" spans="1:7" ht="45">
      <c r="A68" s="105" t="s">
        <v>1059</v>
      </c>
      <c r="B68" s="102" t="s">
        <v>1039</v>
      </c>
      <c r="C68" s="117">
        <v>50.5</v>
      </c>
      <c r="D68" s="27"/>
      <c r="E68" s="15">
        <f t="shared" si="0"/>
        <v>0</v>
      </c>
      <c r="F68" s="29"/>
      <c r="G68" s="29"/>
    </row>
    <row r="69" spans="1:7" ht="33.75">
      <c r="A69" s="105" t="s">
        <v>1060</v>
      </c>
      <c r="B69" s="102" t="s">
        <v>1153</v>
      </c>
      <c r="C69" s="117">
        <v>5000</v>
      </c>
      <c r="D69" s="27"/>
      <c r="E69" s="15">
        <f t="shared" si="0"/>
        <v>0</v>
      </c>
      <c r="F69" s="29"/>
      <c r="G69" s="29"/>
    </row>
    <row r="70" spans="1:7" ht="29.25" customHeight="1">
      <c r="A70" s="127" t="s">
        <v>1152</v>
      </c>
      <c r="B70" s="124" t="s">
        <v>1154</v>
      </c>
      <c r="C70" s="117">
        <f>SUM(C71:C72)</f>
        <v>0</v>
      </c>
      <c r="D70" s="27"/>
      <c r="E70" s="15" t="e">
        <f t="shared" si="0"/>
        <v>#DIV/0!</v>
      </c>
      <c r="F70" s="29"/>
      <c r="G70" s="29"/>
    </row>
    <row r="71" spans="1:7" ht="57" customHeight="1">
      <c r="A71" s="125" t="s">
        <v>1155</v>
      </c>
      <c r="B71" s="102" t="s">
        <v>1156</v>
      </c>
      <c r="C71" s="117"/>
      <c r="D71" s="27"/>
      <c r="E71" s="15"/>
      <c r="F71" s="29"/>
      <c r="G71" s="29"/>
    </row>
    <row r="72" spans="1:7" ht="57" customHeight="1">
      <c r="A72" s="123" t="s">
        <v>1157</v>
      </c>
      <c r="B72" s="102" t="s">
        <v>1158</v>
      </c>
      <c r="C72" s="117"/>
      <c r="D72" s="27"/>
      <c r="E72" s="15"/>
      <c r="F72" s="29"/>
      <c r="G72" s="29"/>
    </row>
    <row r="73" spans="1:7" s="40" customFormat="1" ht="36.75" customHeight="1">
      <c r="A73" s="120" t="s">
        <v>1140</v>
      </c>
      <c r="B73" s="126" t="s">
        <v>1141</v>
      </c>
      <c r="C73" s="122">
        <f>SUM(C74:C75)</f>
        <v>0</v>
      </c>
      <c r="D73" s="94"/>
      <c r="E73" s="94"/>
      <c r="F73" s="29"/>
      <c r="G73" s="29"/>
    </row>
    <row r="74" spans="1:7" s="40" customFormat="1" ht="50.25" customHeight="1">
      <c r="A74" s="121" t="s">
        <v>1142</v>
      </c>
      <c r="B74" s="32" t="s">
        <v>1143</v>
      </c>
      <c r="C74" s="37"/>
      <c r="D74" s="94"/>
      <c r="E74" s="94"/>
      <c r="F74" s="12"/>
      <c r="G74" s="12"/>
    </row>
    <row r="75" spans="1:7" s="40" customFormat="1" ht="41.25" customHeight="1">
      <c r="A75" s="121" t="s">
        <v>1144</v>
      </c>
      <c r="B75" s="32" t="s">
        <v>1145</v>
      </c>
      <c r="C75" s="37"/>
      <c r="D75" s="94"/>
      <c r="E75" s="94"/>
      <c r="F75" s="12"/>
      <c r="G75" s="12"/>
    </row>
    <row r="76" spans="1:7" s="12" customFormat="1" ht="13.5" customHeight="1">
      <c r="A76" s="17" t="s">
        <v>81</v>
      </c>
      <c r="B76" s="101" t="s">
        <v>999</v>
      </c>
      <c r="C76" s="19">
        <f>C77+C84</f>
        <v>43474.5</v>
      </c>
      <c r="D76" s="19">
        <f>D77+D84</f>
        <v>3232.2000000000003</v>
      </c>
      <c r="E76" s="15">
        <f t="shared" si="0"/>
        <v>7.4347031018183074</v>
      </c>
      <c r="F76" s="1"/>
      <c r="G76" s="1"/>
    </row>
    <row r="77" spans="1:7" s="12" customFormat="1">
      <c r="A77" s="17" t="s">
        <v>82</v>
      </c>
      <c r="B77" s="18" t="s">
        <v>1000</v>
      </c>
      <c r="C77" s="19">
        <f>C80+C83+C79+C81+C82</f>
        <v>30634.100000000002</v>
      </c>
      <c r="D77" s="19">
        <f>D80+D83+D79+D81+D82</f>
        <v>2545.8000000000002</v>
      </c>
      <c r="E77" s="15">
        <f t="shared" si="0"/>
        <v>8.3103469662892007</v>
      </c>
      <c r="F77" s="1"/>
      <c r="G77" s="1"/>
    </row>
    <row r="78" spans="1:7" ht="14.25" hidden="1" customHeight="1">
      <c r="A78" s="33" t="s">
        <v>82</v>
      </c>
      <c r="B78" s="34" t="s">
        <v>83</v>
      </c>
      <c r="C78" s="28"/>
      <c r="D78" s="28"/>
      <c r="E78" s="15" t="e">
        <f t="shared" si="0"/>
        <v>#DIV/0!</v>
      </c>
    </row>
    <row r="79" spans="1:7" ht="57" customHeight="1">
      <c r="A79" s="31" t="s">
        <v>973</v>
      </c>
      <c r="B79" s="95" t="s">
        <v>1001</v>
      </c>
      <c r="C79" s="19">
        <v>3721.9</v>
      </c>
      <c r="D79" s="28">
        <v>884.2</v>
      </c>
      <c r="E79" s="15">
        <f t="shared" si="0"/>
        <v>23.756683414385126</v>
      </c>
    </row>
    <row r="80" spans="1:7" ht="26.25" customHeight="1">
      <c r="A80" s="31" t="s">
        <v>84</v>
      </c>
      <c r="B80" s="18" t="s">
        <v>1002</v>
      </c>
      <c r="C80" s="28"/>
      <c r="D80" s="28"/>
      <c r="E80" s="15" t="e">
        <f t="shared" si="0"/>
        <v>#DIV/0!</v>
      </c>
    </row>
    <row r="81" spans="1:7" ht="56.25">
      <c r="A81" s="96" t="s">
        <v>974</v>
      </c>
      <c r="B81" s="18" t="s">
        <v>1003</v>
      </c>
      <c r="C81" s="19">
        <v>4775.2</v>
      </c>
      <c r="D81" s="28">
        <v>1134.5</v>
      </c>
      <c r="E81" s="15">
        <f t="shared" ref="E81:E87" si="1">D81/C81*100</f>
        <v>23.758167197185458</v>
      </c>
    </row>
    <row r="82" spans="1:7" ht="33.75">
      <c r="A82" s="96" t="s">
        <v>975</v>
      </c>
      <c r="B82" s="18" t="s">
        <v>1004</v>
      </c>
      <c r="C82" s="19">
        <v>2137</v>
      </c>
      <c r="D82" s="28">
        <v>527.1</v>
      </c>
      <c r="E82" s="15">
        <f t="shared" si="1"/>
        <v>24.665418811417876</v>
      </c>
    </row>
    <row r="83" spans="1:7" ht="67.5">
      <c r="A83" s="35" t="s">
        <v>976</v>
      </c>
      <c r="B83" s="18" t="s">
        <v>1005</v>
      </c>
      <c r="C83" s="19">
        <v>20000</v>
      </c>
      <c r="D83" s="28"/>
      <c r="E83" s="15">
        <f t="shared" si="1"/>
        <v>0</v>
      </c>
    </row>
    <row r="84" spans="1:7" ht="15.75">
      <c r="A84" s="17" t="s">
        <v>85</v>
      </c>
      <c r="B84" s="18" t="s">
        <v>1006</v>
      </c>
      <c r="C84" s="19">
        <f>C87+C85+C86</f>
        <v>12840.4</v>
      </c>
      <c r="D84" s="19">
        <f>D87+D85+D86</f>
        <v>686.4</v>
      </c>
      <c r="E84" s="15">
        <f t="shared" si="1"/>
        <v>5.3456278620603719</v>
      </c>
      <c r="F84" s="38"/>
      <c r="G84" s="39"/>
    </row>
    <row r="85" spans="1:7" ht="48" customHeight="1">
      <c r="A85" s="36" t="s">
        <v>1061</v>
      </c>
      <c r="B85" s="18" t="s">
        <v>1007</v>
      </c>
      <c r="C85" s="19">
        <v>2889.3</v>
      </c>
      <c r="D85" s="28">
        <v>686.4</v>
      </c>
      <c r="E85" s="15">
        <f t="shared" si="1"/>
        <v>23.756619250337447</v>
      </c>
    </row>
    <row r="86" spans="1:7" ht="51" customHeight="1">
      <c r="A86" s="36" t="s">
        <v>1147</v>
      </c>
      <c r="B86" s="18" t="s">
        <v>1146</v>
      </c>
      <c r="C86" s="19">
        <v>1451.1</v>
      </c>
      <c r="D86" s="28"/>
      <c r="E86" s="19">
        <f t="shared" si="1"/>
        <v>0</v>
      </c>
    </row>
    <row r="87" spans="1:7" s="40" customFormat="1" ht="68.25" customHeight="1">
      <c r="A87" s="35" t="s">
        <v>1062</v>
      </c>
      <c r="B87" s="32" t="s">
        <v>1008</v>
      </c>
      <c r="C87" s="37">
        <v>8500</v>
      </c>
      <c r="D87" s="94"/>
      <c r="E87" s="19">
        <f t="shared" si="1"/>
        <v>0</v>
      </c>
      <c r="F87" s="1"/>
      <c r="G87" s="1"/>
    </row>
    <row r="88" spans="1:7" ht="24">
      <c r="A88" s="13" t="s">
        <v>86</v>
      </c>
      <c r="B88" s="14" t="s">
        <v>1009</v>
      </c>
      <c r="C88" s="15">
        <f>C89+C91+C135+C136+C138+C137+C139+C142+C134+C144+C140+C141+C143</f>
        <v>169481.60000000001</v>
      </c>
      <c r="D88" s="15">
        <f>D89+D91+D135+D136+D138+D137+D139+D142+D134+D144+D140+D141+D143</f>
        <v>36111.299999999996</v>
      </c>
      <c r="E88" s="15" t="e">
        <f>E89+E91+E135+E136+E138+E137+E139+E142+E134</f>
        <v>#DIV/0!</v>
      </c>
    </row>
    <row r="89" spans="1:7" ht="23.25" customHeight="1">
      <c r="A89" s="17" t="s">
        <v>1063</v>
      </c>
      <c r="B89" s="18" t="s">
        <v>1010</v>
      </c>
      <c r="C89" s="19">
        <f>C90</f>
        <v>5057.7</v>
      </c>
      <c r="D89" s="19">
        <f>D90</f>
        <v>1404.7</v>
      </c>
      <c r="E89" s="19">
        <f t="shared" ref="E89:E147" si="2">D89/C89*100</f>
        <v>27.773493880617671</v>
      </c>
    </row>
    <row r="90" spans="1:7" ht="23.25" customHeight="1">
      <c r="A90" s="17" t="s">
        <v>87</v>
      </c>
      <c r="B90" s="18" t="s">
        <v>1011</v>
      </c>
      <c r="C90" s="19">
        <v>5057.7</v>
      </c>
      <c r="D90" s="19">
        <v>1404.7</v>
      </c>
      <c r="E90" s="19">
        <f t="shared" si="2"/>
        <v>27.773493880617671</v>
      </c>
    </row>
    <row r="91" spans="1:7" ht="23.25" customHeight="1">
      <c r="A91" s="41" t="s">
        <v>1064</v>
      </c>
      <c r="B91" s="26" t="s">
        <v>1012</v>
      </c>
      <c r="C91" s="42">
        <f>C92+C93+C94+C95+C96+C98+C99+C105+C106+C107+C108+C109+C111+C112+C113+C115+C116+C117+C118+C119+C120+C121+C122+C123+C125+C127+C114+C129+C130+C124+C126+C128+C131+C110+C103+C97+C100+C104+C101+C102+C132+C133</f>
        <v>144533.59999999998</v>
      </c>
      <c r="D91" s="42">
        <f>D92+D93+D94+D95+D96+D98+D99+D105+D106+D107+D108+D109+D111+D112+D113+D115+D116+D117+D118+D119+D120+D121+D122+D123+D125+D127+D114+D129+D130+D124+D126+D128+D131+D110+D103+D97+D100+D104+D101+D102+D132+D133</f>
        <v>31162</v>
      </c>
      <c r="E91" s="42">
        <f t="shared" si="2"/>
        <v>21.560384574936212</v>
      </c>
    </row>
    <row r="92" spans="1:7" ht="68.25" customHeight="1">
      <c r="A92" s="43" t="s">
        <v>1065</v>
      </c>
      <c r="B92" s="18" t="s">
        <v>1013</v>
      </c>
      <c r="C92" s="42">
        <v>1.8</v>
      </c>
      <c r="D92" s="42"/>
      <c r="E92" s="42">
        <f t="shared" si="2"/>
        <v>0</v>
      </c>
    </row>
    <row r="93" spans="1:7" ht="46.5" customHeight="1">
      <c r="A93" s="43" t="s">
        <v>1066</v>
      </c>
      <c r="B93" s="18" t="s">
        <v>1014</v>
      </c>
      <c r="C93" s="42">
        <v>190.7</v>
      </c>
      <c r="D93" s="42">
        <v>34.4</v>
      </c>
      <c r="E93" s="19">
        <f t="shared" si="2"/>
        <v>18.038804404824333</v>
      </c>
    </row>
    <row r="94" spans="1:7" ht="45.75" customHeight="1">
      <c r="A94" s="44" t="s">
        <v>88</v>
      </c>
      <c r="B94" s="18" t="s">
        <v>1015</v>
      </c>
      <c r="C94" s="42">
        <v>4480.5</v>
      </c>
      <c r="D94" s="42">
        <v>995</v>
      </c>
      <c r="E94" s="19">
        <f t="shared" si="2"/>
        <v>22.207342930476511</v>
      </c>
    </row>
    <row r="95" spans="1:7" ht="36.75" customHeight="1">
      <c r="A95" s="44" t="s">
        <v>89</v>
      </c>
      <c r="B95" s="18" t="s">
        <v>1016</v>
      </c>
      <c r="C95" s="42">
        <v>256.10000000000002</v>
      </c>
      <c r="D95" s="42">
        <v>54.3</v>
      </c>
      <c r="E95" s="19">
        <f t="shared" si="2"/>
        <v>21.202655212807496</v>
      </c>
    </row>
    <row r="96" spans="1:7" ht="39" customHeight="1">
      <c r="A96" s="44" t="s">
        <v>1067</v>
      </c>
      <c r="B96" s="18" t="s">
        <v>1017</v>
      </c>
      <c r="C96" s="42">
        <v>15.3</v>
      </c>
      <c r="D96" s="42"/>
      <c r="E96" s="19">
        <f t="shared" si="2"/>
        <v>0</v>
      </c>
    </row>
    <row r="97" spans="1:5" ht="38.25" customHeight="1">
      <c r="A97" s="97" t="s">
        <v>1122</v>
      </c>
      <c r="B97" s="18" t="s">
        <v>1121</v>
      </c>
      <c r="C97" s="42">
        <v>1540.8</v>
      </c>
      <c r="D97" s="42">
        <v>84.1</v>
      </c>
      <c r="E97" s="19">
        <f t="shared" si="2"/>
        <v>5.4582035306334369</v>
      </c>
    </row>
    <row r="98" spans="1:5" ht="45.75" customHeight="1">
      <c r="A98" s="97" t="s">
        <v>977</v>
      </c>
      <c r="B98" s="18" t="s">
        <v>1018</v>
      </c>
      <c r="C98" s="42">
        <v>2611.6999999999998</v>
      </c>
      <c r="D98" s="42">
        <v>652.79999999999995</v>
      </c>
      <c r="E98" s="19">
        <f t="shared" si="2"/>
        <v>24.995213845388061</v>
      </c>
    </row>
    <row r="99" spans="1:5" ht="46.5" customHeight="1">
      <c r="A99" s="97" t="s">
        <v>978</v>
      </c>
      <c r="B99" s="18" t="s">
        <v>1019</v>
      </c>
      <c r="C99" s="42">
        <v>2.6</v>
      </c>
      <c r="D99" s="42">
        <v>2.6</v>
      </c>
      <c r="E99" s="19">
        <f t="shared" si="2"/>
        <v>100</v>
      </c>
    </row>
    <row r="100" spans="1:5" ht="37.5" customHeight="1">
      <c r="A100" s="97" t="s">
        <v>1112</v>
      </c>
      <c r="B100" s="18" t="s">
        <v>1109</v>
      </c>
      <c r="C100" s="42">
        <v>15.9</v>
      </c>
      <c r="D100" s="42"/>
      <c r="E100" s="19">
        <f t="shared" si="2"/>
        <v>0</v>
      </c>
    </row>
    <row r="101" spans="1:5" ht="37.5" customHeight="1">
      <c r="A101" s="97" t="s">
        <v>1127</v>
      </c>
      <c r="B101" s="18" t="s">
        <v>1126</v>
      </c>
      <c r="C101" s="42"/>
      <c r="D101" s="42"/>
      <c r="E101" s="19" t="e">
        <f t="shared" si="2"/>
        <v>#DIV/0!</v>
      </c>
    </row>
    <row r="102" spans="1:5" ht="37.5" customHeight="1">
      <c r="A102" s="97" t="s">
        <v>1131</v>
      </c>
      <c r="B102" s="18" t="s">
        <v>1130</v>
      </c>
      <c r="C102" s="42"/>
      <c r="D102" s="42"/>
      <c r="E102" s="19" t="e">
        <f t="shared" si="2"/>
        <v>#DIV/0!</v>
      </c>
    </row>
    <row r="103" spans="1:5" ht="45.75" customHeight="1">
      <c r="A103" s="97" t="s">
        <v>1111</v>
      </c>
      <c r="B103" s="18" t="s">
        <v>1110</v>
      </c>
      <c r="C103" s="42">
        <v>60.5</v>
      </c>
      <c r="D103" s="42">
        <v>15.1</v>
      </c>
      <c r="E103" s="19">
        <f t="shared" si="2"/>
        <v>24.958677685950413</v>
      </c>
    </row>
    <row r="104" spans="1:5" ht="39" customHeight="1">
      <c r="A104" s="97" t="s">
        <v>1114</v>
      </c>
      <c r="B104" s="18" t="s">
        <v>1113</v>
      </c>
      <c r="C104" s="42">
        <v>40.6</v>
      </c>
      <c r="D104" s="42">
        <v>14</v>
      </c>
      <c r="E104" s="19">
        <f t="shared" si="2"/>
        <v>34.482758620689651</v>
      </c>
    </row>
    <row r="105" spans="1:5" ht="47.25" customHeight="1">
      <c r="A105" s="44" t="s">
        <v>1068</v>
      </c>
      <c r="B105" s="18" t="s">
        <v>1020</v>
      </c>
      <c r="C105" s="42">
        <v>61011.4</v>
      </c>
      <c r="D105" s="42">
        <v>11539.2</v>
      </c>
      <c r="E105" s="19">
        <f t="shared" si="2"/>
        <v>18.913186715925221</v>
      </c>
    </row>
    <row r="106" spans="1:5" ht="45.75" customHeight="1">
      <c r="A106" s="43" t="s">
        <v>1069</v>
      </c>
      <c r="B106" s="18" t="s">
        <v>1021</v>
      </c>
      <c r="C106" s="42">
        <v>9.6999999999999993</v>
      </c>
      <c r="D106" s="42">
        <v>2.2999999999999998</v>
      </c>
      <c r="E106" s="42">
        <f t="shared" si="2"/>
        <v>23.711340206185564</v>
      </c>
    </row>
    <row r="107" spans="1:5" ht="59.25" customHeight="1">
      <c r="A107" s="43" t="s">
        <v>90</v>
      </c>
      <c r="B107" s="18" t="s">
        <v>1022</v>
      </c>
      <c r="C107" s="42">
        <v>517.70000000000005</v>
      </c>
      <c r="D107" s="42">
        <v>133.5</v>
      </c>
      <c r="E107" s="19">
        <f t="shared" si="2"/>
        <v>25.787135406606136</v>
      </c>
    </row>
    <row r="108" spans="1:5" ht="57" customHeight="1">
      <c r="A108" s="43" t="s">
        <v>1070</v>
      </c>
      <c r="B108" s="18" t="s">
        <v>1023</v>
      </c>
      <c r="C108" s="115">
        <v>11274.5</v>
      </c>
      <c r="D108" s="42">
        <v>2916.4</v>
      </c>
      <c r="E108" s="19">
        <f t="shared" si="2"/>
        <v>25.867222493236952</v>
      </c>
    </row>
    <row r="109" spans="1:5" ht="56.25" customHeight="1">
      <c r="A109" s="43" t="s">
        <v>1071</v>
      </c>
      <c r="B109" s="18" t="s">
        <v>1024</v>
      </c>
      <c r="C109" s="42">
        <v>20.100000000000001</v>
      </c>
      <c r="D109" s="42">
        <v>5</v>
      </c>
      <c r="E109" s="42">
        <f t="shared" si="2"/>
        <v>24.875621890547261</v>
      </c>
    </row>
    <row r="110" spans="1:5" ht="49.5" customHeight="1">
      <c r="A110" s="43" t="s">
        <v>1094</v>
      </c>
      <c r="B110" s="18" t="s">
        <v>1093</v>
      </c>
      <c r="C110" s="42">
        <v>1852.4</v>
      </c>
      <c r="D110" s="42">
        <v>345.6</v>
      </c>
      <c r="E110" s="42">
        <f t="shared" si="2"/>
        <v>18.656877564240983</v>
      </c>
    </row>
    <row r="111" spans="1:5" ht="70.5" customHeight="1">
      <c r="A111" s="43" t="s">
        <v>1072</v>
      </c>
      <c r="B111" s="18" t="s">
        <v>1025</v>
      </c>
      <c r="C111" s="42">
        <v>265.60000000000002</v>
      </c>
      <c r="D111" s="42">
        <v>68</v>
      </c>
      <c r="E111" s="19">
        <f t="shared" si="2"/>
        <v>25.602409638554214</v>
      </c>
    </row>
    <row r="112" spans="1:5" ht="82.5" customHeight="1">
      <c r="A112" s="43" t="s">
        <v>1073</v>
      </c>
      <c r="B112" s="18" t="s">
        <v>1026</v>
      </c>
      <c r="C112" s="19">
        <v>149.80000000000001</v>
      </c>
      <c r="D112" s="19">
        <v>32.4</v>
      </c>
      <c r="E112" s="19">
        <f t="shared" si="2"/>
        <v>21.628838451268358</v>
      </c>
    </row>
    <row r="113" spans="1:5" ht="147" customHeight="1">
      <c r="A113" s="107" t="s">
        <v>91</v>
      </c>
      <c r="B113" s="18" t="s">
        <v>1027</v>
      </c>
      <c r="C113" s="19">
        <v>6461.4</v>
      </c>
      <c r="D113" s="19">
        <v>2057.4</v>
      </c>
      <c r="E113" s="19">
        <f t="shared" si="2"/>
        <v>31.841396601355747</v>
      </c>
    </row>
    <row r="114" spans="1:5" ht="68.25" customHeight="1">
      <c r="A114" s="108" t="s">
        <v>1074</v>
      </c>
      <c r="B114" s="18" t="s">
        <v>1028</v>
      </c>
      <c r="C114" s="19">
        <v>20.3</v>
      </c>
      <c r="D114" s="19">
        <v>5.0999999999999996</v>
      </c>
      <c r="E114" s="19">
        <f t="shared" si="2"/>
        <v>25.123152709359601</v>
      </c>
    </row>
    <row r="115" spans="1:5" ht="36.75" customHeight="1">
      <c r="A115" s="108" t="s">
        <v>1075</v>
      </c>
      <c r="B115" s="18" t="s">
        <v>1029</v>
      </c>
      <c r="C115" s="19">
        <v>512.20000000000005</v>
      </c>
      <c r="D115" s="19">
        <v>72.7</v>
      </c>
      <c r="E115" s="19">
        <f t="shared" si="2"/>
        <v>14.193674345958609</v>
      </c>
    </row>
    <row r="116" spans="1:5" ht="42" customHeight="1">
      <c r="A116" s="108" t="s">
        <v>92</v>
      </c>
      <c r="B116" s="18" t="s">
        <v>1030</v>
      </c>
      <c r="C116" s="19">
        <v>586.79999999999995</v>
      </c>
      <c r="D116" s="19">
        <v>76.5</v>
      </c>
      <c r="E116" s="19">
        <f t="shared" si="2"/>
        <v>13.036809815950919</v>
      </c>
    </row>
    <row r="117" spans="1:5" ht="67.5" customHeight="1">
      <c r="A117" s="43" t="s">
        <v>1076</v>
      </c>
      <c r="B117" s="18" t="s">
        <v>1046</v>
      </c>
      <c r="C117" s="19">
        <v>3797.3</v>
      </c>
      <c r="D117" s="19">
        <v>1150</v>
      </c>
      <c r="E117" s="19">
        <f t="shared" si="2"/>
        <v>30.284675953967295</v>
      </c>
    </row>
    <row r="118" spans="1:5" ht="81" customHeight="1">
      <c r="A118" s="106" t="s">
        <v>93</v>
      </c>
      <c r="B118" s="18" t="s">
        <v>1047</v>
      </c>
      <c r="C118" s="19">
        <v>43.8</v>
      </c>
      <c r="D118" s="19">
        <v>15.6</v>
      </c>
      <c r="E118" s="19">
        <f t="shared" si="2"/>
        <v>35.616438356164387</v>
      </c>
    </row>
    <row r="119" spans="1:5" ht="69" customHeight="1">
      <c r="A119" s="106" t="s">
        <v>94</v>
      </c>
      <c r="B119" s="18" t="s">
        <v>1048</v>
      </c>
      <c r="C119" s="19">
        <v>5.5</v>
      </c>
      <c r="D119" s="19">
        <v>2.8</v>
      </c>
      <c r="E119" s="19">
        <f t="shared" si="2"/>
        <v>50.909090909090907</v>
      </c>
    </row>
    <row r="120" spans="1:5" ht="148.5" customHeight="1">
      <c r="A120" s="109" t="s">
        <v>1077</v>
      </c>
      <c r="B120" s="18" t="s">
        <v>1049</v>
      </c>
      <c r="C120" s="116">
        <v>12142.9</v>
      </c>
      <c r="D120" s="19">
        <v>3666.3</v>
      </c>
      <c r="E120" s="19">
        <f t="shared" si="2"/>
        <v>30.1929522601685</v>
      </c>
    </row>
    <row r="121" spans="1:5" ht="46.5" customHeight="1">
      <c r="A121" s="108" t="s">
        <v>1078</v>
      </c>
      <c r="B121" s="18" t="s">
        <v>1050</v>
      </c>
      <c r="C121" s="19">
        <v>103.5</v>
      </c>
      <c r="D121" s="19">
        <v>58.9</v>
      </c>
      <c r="E121" s="19">
        <f t="shared" si="2"/>
        <v>56.908212560386474</v>
      </c>
    </row>
    <row r="122" spans="1:5" ht="48.75" customHeight="1">
      <c r="A122" s="106" t="s">
        <v>1079</v>
      </c>
      <c r="B122" s="18" t="s">
        <v>1045</v>
      </c>
      <c r="C122" s="19">
        <v>512.20000000000005</v>
      </c>
      <c r="D122" s="19">
        <v>69.8</v>
      </c>
      <c r="E122" s="19">
        <f t="shared" si="2"/>
        <v>13.627489262007025</v>
      </c>
    </row>
    <row r="123" spans="1:5" ht="59.25" customHeight="1">
      <c r="A123" s="106" t="s">
        <v>1080</v>
      </c>
      <c r="B123" s="18" t="s">
        <v>1044</v>
      </c>
      <c r="C123" s="19">
        <v>6.2</v>
      </c>
      <c r="D123" s="19">
        <v>6.2</v>
      </c>
      <c r="E123" s="19">
        <f t="shared" si="2"/>
        <v>100</v>
      </c>
    </row>
    <row r="124" spans="1:5" ht="50.25" customHeight="1">
      <c r="A124" s="43" t="s">
        <v>1081</v>
      </c>
      <c r="B124" s="18" t="s">
        <v>989</v>
      </c>
      <c r="C124" s="19">
        <v>7.4</v>
      </c>
      <c r="D124" s="19"/>
      <c r="E124" s="19">
        <f t="shared" si="2"/>
        <v>0</v>
      </c>
    </row>
    <row r="125" spans="1:5" ht="44.25" customHeight="1">
      <c r="A125" s="106" t="s">
        <v>95</v>
      </c>
      <c r="B125" s="18" t="s">
        <v>988</v>
      </c>
      <c r="C125" s="19">
        <v>3932.2</v>
      </c>
      <c r="D125" s="19">
        <v>1086.2</v>
      </c>
      <c r="E125" s="19">
        <f t="shared" si="2"/>
        <v>27.623213468287478</v>
      </c>
    </row>
    <row r="126" spans="1:5" ht="74.25" customHeight="1">
      <c r="A126" s="43" t="s">
        <v>1082</v>
      </c>
      <c r="B126" s="18" t="s">
        <v>987</v>
      </c>
      <c r="C126" s="19">
        <v>76.8</v>
      </c>
      <c r="D126" s="19"/>
      <c r="E126" s="19">
        <f t="shared" si="2"/>
        <v>0</v>
      </c>
    </row>
    <row r="127" spans="1:5" ht="34.5" customHeight="1">
      <c r="A127" s="43" t="s">
        <v>1083</v>
      </c>
      <c r="B127" s="18" t="s">
        <v>990</v>
      </c>
      <c r="C127" s="19">
        <v>656.2</v>
      </c>
      <c r="D127" s="19"/>
      <c r="E127" s="19">
        <f t="shared" si="2"/>
        <v>0</v>
      </c>
    </row>
    <row r="128" spans="1:5" ht="48.75" customHeight="1">
      <c r="A128" s="43" t="s">
        <v>1116</v>
      </c>
      <c r="B128" s="18" t="s">
        <v>1115</v>
      </c>
      <c r="C128" s="19">
        <v>19.399999999999999</v>
      </c>
      <c r="D128" s="19"/>
      <c r="E128" s="19">
        <f t="shared" si="2"/>
        <v>0</v>
      </c>
    </row>
    <row r="129" spans="1:5" ht="44.25" customHeight="1">
      <c r="A129" s="43" t="s">
        <v>1084</v>
      </c>
      <c r="B129" s="18" t="s">
        <v>991</v>
      </c>
      <c r="C129" s="19">
        <v>9621.1</v>
      </c>
      <c r="D129" s="19">
        <v>1925.7</v>
      </c>
      <c r="E129" s="19">
        <f t="shared" si="2"/>
        <v>20.01538285643014</v>
      </c>
    </row>
    <row r="130" spans="1:5" ht="45.75" customHeight="1">
      <c r="A130" s="98" t="s">
        <v>96</v>
      </c>
      <c r="B130" s="18" t="s">
        <v>992</v>
      </c>
      <c r="C130" s="19">
        <v>1.5</v>
      </c>
      <c r="D130" s="19">
        <v>0.4</v>
      </c>
      <c r="E130" s="19">
        <f t="shared" si="2"/>
        <v>26.666666666666668</v>
      </c>
    </row>
    <row r="131" spans="1:5" ht="43.5" customHeight="1">
      <c r="A131" s="98" t="s">
        <v>1098</v>
      </c>
      <c r="B131" s="18" t="s">
        <v>1099</v>
      </c>
      <c r="C131" s="19">
        <v>21302.5</v>
      </c>
      <c r="D131" s="19">
        <v>3974.4</v>
      </c>
      <c r="E131" s="19">
        <f t="shared" si="2"/>
        <v>18.656965144936041</v>
      </c>
    </row>
    <row r="132" spans="1:5" ht="78.75" customHeight="1">
      <c r="A132" s="98" t="s">
        <v>1133</v>
      </c>
      <c r="B132" s="18" t="s">
        <v>1132</v>
      </c>
      <c r="C132" s="19">
        <v>149.80000000000001</v>
      </c>
      <c r="D132" s="19">
        <v>53.2</v>
      </c>
      <c r="E132" s="19">
        <f t="shared" si="2"/>
        <v>35.514018691588781</v>
      </c>
    </row>
    <row r="133" spans="1:5" ht="42" customHeight="1">
      <c r="A133" s="98" t="s">
        <v>1148</v>
      </c>
      <c r="B133" s="18" t="s">
        <v>1149</v>
      </c>
      <c r="C133" s="19">
        <v>256.89999999999998</v>
      </c>
      <c r="D133" s="19">
        <v>46.1</v>
      </c>
      <c r="E133" s="19">
        <f t="shared" si="2"/>
        <v>17.94472557415337</v>
      </c>
    </row>
    <row r="134" spans="1:5" ht="46.5" customHeight="1">
      <c r="A134" s="45" t="s">
        <v>1085</v>
      </c>
      <c r="B134" s="18" t="s">
        <v>993</v>
      </c>
      <c r="C134" s="19">
        <v>2875.2</v>
      </c>
      <c r="D134" s="19"/>
      <c r="E134" s="19">
        <f t="shared" si="2"/>
        <v>0</v>
      </c>
    </row>
    <row r="135" spans="1:5" ht="46.5" customHeight="1">
      <c r="A135" s="106" t="s">
        <v>1086</v>
      </c>
      <c r="B135" s="18" t="s">
        <v>994</v>
      </c>
      <c r="C135" s="19">
        <v>6366</v>
      </c>
      <c r="D135" s="19">
        <v>1331.7</v>
      </c>
      <c r="E135" s="19">
        <f t="shared" si="2"/>
        <v>20.918944392082942</v>
      </c>
    </row>
    <row r="136" spans="1:5" ht="25.5" customHeight="1">
      <c r="A136" s="99" t="s">
        <v>1087</v>
      </c>
      <c r="B136" s="18" t="s">
        <v>995</v>
      </c>
      <c r="C136" s="19">
        <v>705</v>
      </c>
      <c r="D136" s="19">
        <v>137</v>
      </c>
      <c r="E136" s="19">
        <f t="shared" si="2"/>
        <v>19.432624113475178</v>
      </c>
    </row>
    <row r="137" spans="1:5" ht="36" customHeight="1">
      <c r="A137" s="46" t="s">
        <v>1088</v>
      </c>
      <c r="B137" s="18" t="s">
        <v>996</v>
      </c>
      <c r="C137" s="19">
        <v>13</v>
      </c>
      <c r="D137" s="19"/>
      <c r="E137" s="19">
        <f t="shared" si="2"/>
        <v>0</v>
      </c>
    </row>
    <row r="138" spans="1:5" ht="41.25" customHeight="1">
      <c r="A138" s="103" t="s">
        <v>1089</v>
      </c>
      <c r="B138" s="18" t="s">
        <v>1036</v>
      </c>
      <c r="C138" s="19"/>
      <c r="D138" s="19"/>
      <c r="E138" s="19" t="e">
        <f t="shared" si="2"/>
        <v>#DIV/0!</v>
      </c>
    </row>
    <row r="139" spans="1:5" ht="60" customHeight="1">
      <c r="A139" s="99" t="s">
        <v>1090</v>
      </c>
      <c r="B139" s="18" t="s">
        <v>1031</v>
      </c>
      <c r="C139" s="19"/>
      <c r="D139" s="19"/>
      <c r="E139" s="19" t="e">
        <f t="shared" si="2"/>
        <v>#DIV/0!</v>
      </c>
    </row>
    <row r="140" spans="1:5" ht="60" customHeight="1">
      <c r="A140" s="103" t="s">
        <v>1119</v>
      </c>
      <c r="B140" s="18" t="s">
        <v>1117</v>
      </c>
      <c r="C140" s="19">
        <v>216.7</v>
      </c>
      <c r="D140" s="19">
        <v>60.6</v>
      </c>
      <c r="E140" s="19">
        <f t="shared" si="2"/>
        <v>27.964928472542688</v>
      </c>
    </row>
    <row r="141" spans="1:5" ht="53.25" customHeight="1">
      <c r="A141" s="103" t="s">
        <v>1120</v>
      </c>
      <c r="B141" s="18" t="s">
        <v>1118</v>
      </c>
      <c r="C141" s="19">
        <v>2491.8000000000002</v>
      </c>
      <c r="D141" s="19">
        <v>696.7</v>
      </c>
      <c r="E141" s="19">
        <f t="shared" si="2"/>
        <v>27.959707841720842</v>
      </c>
    </row>
    <row r="142" spans="1:5" ht="33.75">
      <c r="A142" s="99" t="s">
        <v>1091</v>
      </c>
      <c r="B142" s="18" t="s">
        <v>1032</v>
      </c>
      <c r="C142" s="19">
        <v>2.4</v>
      </c>
      <c r="D142" s="19">
        <v>2.4</v>
      </c>
      <c r="E142" s="19">
        <f t="shared" si="2"/>
        <v>100</v>
      </c>
    </row>
    <row r="143" spans="1:5" ht="27" customHeight="1">
      <c r="A143" s="118" t="s">
        <v>1124</v>
      </c>
      <c r="B143" s="18" t="s">
        <v>1125</v>
      </c>
      <c r="C143" s="19"/>
      <c r="D143" s="19"/>
      <c r="E143" s="19" t="e">
        <f t="shared" si="2"/>
        <v>#DIV/0!</v>
      </c>
    </row>
    <row r="144" spans="1:5" ht="22.5">
      <c r="A144" s="110" t="s">
        <v>1092</v>
      </c>
      <c r="B144" s="18" t="s">
        <v>1033</v>
      </c>
      <c r="C144" s="19">
        <v>7220.2</v>
      </c>
      <c r="D144" s="19">
        <v>1316.2</v>
      </c>
      <c r="E144" s="19">
        <f t="shared" si="2"/>
        <v>18.229411927647433</v>
      </c>
    </row>
    <row r="145" spans="1:6" ht="19.5" customHeight="1">
      <c r="A145" s="113" t="s">
        <v>1095</v>
      </c>
      <c r="B145" s="14" t="s">
        <v>1096</v>
      </c>
      <c r="C145" s="24">
        <f>C146+C147</f>
        <v>9040.1</v>
      </c>
      <c r="D145" s="24">
        <f>D146+D147</f>
        <v>1367.1</v>
      </c>
      <c r="E145" s="19">
        <f t="shared" si="2"/>
        <v>15.122620324996403</v>
      </c>
    </row>
    <row r="146" spans="1:6" ht="48" customHeight="1">
      <c r="A146" s="112" t="s">
        <v>1100</v>
      </c>
      <c r="B146" s="18" t="s">
        <v>1097</v>
      </c>
      <c r="C146" s="19">
        <v>5546.5</v>
      </c>
      <c r="D146" s="19">
        <v>1367.1</v>
      </c>
      <c r="E146" s="19">
        <f t="shared" si="2"/>
        <v>24.647976201207968</v>
      </c>
    </row>
    <row r="147" spans="1:6" ht="30.75" customHeight="1">
      <c r="A147" s="119" t="s">
        <v>1150</v>
      </c>
      <c r="B147" s="18" t="s">
        <v>1151</v>
      </c>
      <c r="C147" s="19">
        <v>3493.6</v>
      </c>
      <c r="D147" s="19"/>
      <c r="E147" s="19">
        <f t="shared" si="2"/>
        <v>0</v>
      </c>
    </row>
    <row r="148" spans="1:6" ht="15" customHeight="1">
      <c r="A148" s="111" t="s">
        <v>97</v>
      </c>
      <c r="B148" s="47" t="s">
        <v>98</v>
      </c>
      <c r="C148" s="24">
        <f>C7+C55</f>
        <v>370116.39999999991</v>
      </c>
      <c r="D148" s="24">
        <f>D7+D55</f>
        <v>75242.599999999991</v>
      </c>
      <c r="E148" s="24">
        <f>D148/C148*100</f>
        <v>20.329442305177508</v>
      </c>
    </row>
    <row r="149" spans="1:6" ht="17.25" customHeight="1">
      <c r="A149" s="49" t="s">
        <v>99</v>
      </c>
      <c r="B149" s="47"/>
      <c r="C149" s="48"/>
      <c r="D149" s="48"/>
      <c r="E149" s="15"/>
    </row>
    <row r="150" spans="1:6">
      <c r="A150" s="50" t="s">
        <v>100</v>
      </c>
      <c r="B150" s="51" t="s">
        <v>101</v>
      </c>
      <c r="C150" s="52">
        <f>SUM(C151:C156)</f>
        <v>61871.9</v>
      </c>
      <c r="D150" s="52">
        <f>SUM(D151:D156)</f>
        <v>11592</v>
      </c>
      <c r="E150" s="53">
        <f t="shared" ref="E150:E168" si="3">ROUND(D150/C150*100,1)</f>
        <v>18.7</v>
      </c>
    </row>
    <row r="151" spans="1:6" ht="33.75" customHeight="1">
      <c r="A151" s="54" t="s">
        <v>102</v>
      </c>
      <c r="B151" s="55" t="s">
        <v>103</v>
      </c>
      <c r="C151" s="56">
        <v>43964.1</v>
      </c>
      <c r="D151" s="56">
        <v>9164.6</v>
      </c>
      <c r="E151" s="57">
        <f t="shared" si="3"/>
        <v>20.8</v>
      </c>
    </row>
    <row r="152" spans="1:6" ht="15" customHeight="1">
      <c r="A152" s="54" t="s">
        <v>979</v>
      </c>
      <c r="B152" s="55" t="s">
        <v>980</v>
      </c>
      <c r="C152" s="56">
        <v>13</v>
      </c>
      <c r="D152" s="56">
        <v>0</v>
      </c>
      <c r="E152" s="57"/>
      <c r="F152" s="29"/>
    </row>
    <row r="153" spans="1:6" ht="33.75">
      <c r="A153" s="54" t="s">
        <v>104</v>
      </c>
      <c r="B153" s="55" t="s">
        <v>105</v>
      </c>
      <c r="C153" s="56">
        <v>10441.200000000001</v>
      </c>
      <c r="D153" s="56">
        <v>1694</v>
      </c>
      <c r="E153" s="57">
        <f t="shared" si="3"/>
        <v>16.2</v>
      </c>
      <c r="F153" s="29"/>
    </row>
    <row r="154" spans="1:6">
      <c r="A154" s="54" t="s">
        <v>106</v>
      </c>
      <c r="B154" s="55" t="s">
        <v>107</v>
      </c>
      <c r="C154" s="56">
        <v>900</v>
      </c>
      <c r="D154" s="56">
        <v>0</v>
      </c>
      <c r="E154" s="57"/>
      <c r="F154" s="29"/>
    </row>
    <row r="155" spans="1:6">
      <c r="A155" s="54" t="s">
        <v>108</v>
      </c>
      <c r="B155" s="55" t="s">
        <v>109</v>
      </c>
      <c r="C155" s="56">
        <v>126</v>
      </c>
      <c r="D155" s="56">
        <v>0</v>
      </c>
      <c r="E155" s="57"/>
      <c r="F155" s="29"/>
    </row>
    <row r="156" spans="1:6">
      <c r="A156" s="54" t="s">
        <v>110</v>
      </c>
      <c r="B156" s="55" t="s">
        <v>111</v>
      </c>
      <c r="C156" s="56">
        <v>6427.6</v>
      </c>
      <c r="D156" s="56">
        <v>733.4</v>
      </c>
      <c r="E156" s="57">
        <f t="shared" si="3"/>
        <v>11.4</v>
      </c>
      <c r="F156" s="29"/>
    </row>
    <row r="157" spans="1:6">
      <c r="A157" s="50" t="s">
        <v>112</v>
      </c>
      <c r="B157" s="51" t="s">
        <v>113</v>
      </c>
      <c r="C157" s="52">
        <f>SUM(C158:C158)</f>
        <v>705</v>
      </c>
      <c r="D157" s="52">
        <f>SUM(D158:D158)</f>
        <v>120.6</v>
      </c>
      <c r="E157" s="53">
        <f t="shared" si="3"/>
        <v>17.100000000000001</v>
      </c>
      <c r="F157" s="29"/>
    </row>
    <row r="158" spans="1:6" ht="24" customHeight="1">
      <c r="A158" s="54" t="s">
        <v>114</v>
      </c>
      <c r="B158" s="55" t="s">
        <v>115</v>
      </c>
      <c r="C158" s="56">
        <v>705</v>
      </c>
      <c r="D158" s="56">
        <v>120.6</v>
      </c>
      <c r="E158" s="57">
        <f t="shared" si="3"/>
        <v>17.100000000000001</v>
      </c>
      <c r="F158" s="29"/>
    </row>
    <row r="159" spans="1:6" ht="24" customHeight="1">
      <c r="A159" s="50" t="s">
        <v>116</v>
      </c>
      <c r="B159" s="51" t="s">
        <v>117</v>
      </c>
      <c r="C159" s="52">
        <f>SUM(C160:C160)</f>
        <v>1553</v>
      </c>
      <c r="D159" s="52">
        <f>SUM(D160:D160)</f>
        <v>254.3</v>
      </c>
      <c r="E159" s="53">
        <f t="shared" si="3"/>
        <v>16.399999999999999</v>
      </c>
      <c r="F159" s="29"/>
    </row>
    <row r="160" spans="1:6" ht="13.5" customHeight="1">
      <c r="A160" s="54" t="s">
        <v>118</v>
      </c>
      <c r="B160" s="55" t="s">
        <v>1123</v>
      </c>
      <c r="C160" s="56">
        <v>1553</v>
      </c>
      <c r="D160" s="56">
        <v>254.3</v>
      </c>
      <c r="E160" s="57">
        <f t="shared" si="3"/>
        <v>16.399999999999999</v>
      </c>
      <c r="F160" s="29"/>
    </row>
    <row r="161" spans="1:6">
      <c r="A161" s="50" t="s">
        <v>119</v>
      </c>
      <c r="B161" s="51" t="s">
        <v>120</v>
      </c>
      <c r="C161" s="52">
        <f>SUM(C162:C164)</f>
        <v>37417.800000000003</v>
      </c>
      <c r="D161" s="52">
        <f>SUM(D162:D164)</f>
        <v>2842.6000000000004</v>
      </c>
      <c r="E161" s="53">
        <f t="shared" si="3"/>
        <v>7.6</v>
      </c>
      <c r="F161" s="29"/>
    </row>
    <row r="162" spans="1:6">
      <c r="A162" s="54" t="s">
        <v>121</v>
      </c>
      <c r="B162" s="55" t="s">
        <v>122</v>
      </c>
      <c r="C162" s="56">
        <v>49.4</v>
      </c>
      <c r="D162" s="56">
        <v>0</v>
      </c>
      <c r="E162" s="57">
        <f t="shared" si="3"/>
        <v>0</v>
      </c>
      <c r="F162" s="29"/>
    </row>
    <row r="163" spans="1:6">
      <c r="A163" s="54" t="s">
        <v>123</v>
      </c>
      <c r="B163" s="55" t="s">
        <v>124</v>
      </c>
      <c r="C163" s="56">
        <v>36717.4</v>
      </c>
      <c r="D163" s="56">
        <v>2814.8</v>
      </c>
      <c r="E163" s="57">
        <f t="shared" si="3"/>
        <v>7.7</v>
      </c>
      <c r="F163" s="29"/>
    </row>
    <row r="164" spans="1:6">
      <c r="A164" s="54" t="s">
        <v>125</v>
      </c>
      <c r="B164" s="55" t="s">
        <v>126</v>
      </c>
      <c r="C164" s="56">
        <v>651</v>
      </c>
      <c r="D164" s="56">
        <v>27.8</v>
      </c>
      <c r="E164" s="57">
        <f t="shared" si="3"/>
        <v>4.3</v>
      </c>
      <c r="F164" s="29"/>
    </row>
    <row r="165" spans="1:6">
      <c r="A165" s="50" t="s">
        <v>127</v>
      </c>
      <c r="B165" s="51" t="s">
        <v>128</v>
      </c>
      <c r="C165" s="52">
        <f>SUM(C166:C169)</f>
        <v>10866.199999999999</v>
      </c>
      <c r="D165" s="52">
        <f>SUM(D166:D169)</f>
        <v>159</v>
      </c>
      <c r="E165" s="53">
        <f t="shared" si="3"/>
        <v>1.5</v>
      </c>
      <c r="F165" s="29"/>
    </row>
    <row r="166" spans="1:6">
      <c r="A166" s="54" t="s">
        <v>129</v>
      </c>
      <c r="B166" s="55" t="s">
        <v>130</v>
      </c>
      <c r="C166" s="56">
        <v>200</v>
      </c>
      <c r="D166" s="56">
        <v>0</v>
      </c>
      <c r="E166" s="53">
        <f t="shared" si="3"/>
        <v>0</v>
      </c>
      <c r="F166" s="29"/>
    </row>
    <row r="167" spans="1:6">
      <c r="A167" s="54" t="s">
        <v>129</v>
      </c>
      <c r="B167" s="55" t="s">
        <v>131</v>
      </c>
      <c r="C167" s="56">
        <v>2461.9</v>
      </c>
      <c r="D167" s="56">
        <v>0</v>
      </c>
      <c r="E167" s="57">
        <f t="shared" si="3"/>
        <v>0</v>
      </c>
      <c r="F167" s="29"/>
    </row>
    <row r="168" spans="1:6">
      <c r="A168" s="54" t="s">
        <v>132</v>
      </c>
      <c r="B168" s="55" t="s">
        <v>133</v>
      </c>
      <c r="C168" s="56">
        <v>8204.2999999999993</v>
      </c>
      <c r="D168" s="56">
        <v>159</v>
      </c>
      <c r="E168" s="57">
        <f t="shared" si="3"/>
        <v>1.9</v>
      </c>
      <c r="F168" s="29"/>
    </row>
    <row r="169" spans="1:6" ht="12.75" customHeight="1">
      <c r="A169" s="54" t="s">
        <v>981</v>
      </c>
      <c r="B169" s="55" t="s">
        <v>982</v>
      </c>
      <c r="C169" s="56">
        <v>0</v>
      </c>
      <c r="D169" s="56"/>
      <c r="E169" s="57"/>
      <c r="F169" s="29"/>
    </row>
    <row r="170" spans="1:6">
      <c r="A170" s="50" t="s">
        <v>134</v>
      </c>
      <c r="B170" s="51" t="s">
        <v>135</v>
      </c>
      <c r="C170" s="52">
        <f>SUM(C171:C175)</f>
        <v>141517.1</v>
      </c>
      <c r="D170" s="52">
        <f>SUM(D171:D175)</f>
        <v>28052.5</v>
      </c>
      <c r="E170" s="53">
        <f t="shared" ref="E170:E188" si="4">ROUND(D170/C170*100,1)</f>
        <v>19.8</v>
      </c>
      <c r="F170" s="29"/>
    </row>
    <row r="171" spans="1:6">
      <c r="A171" s="54" t="s">
        <v>136</v>
      </c>
      <c r="B171" s="55" t="s">
        <v>137</v>
      </c>
      <c r="C171" s="56">
        <v>14313.2</v>
      </c>
      <c r="D171" s="56">
        <v>2789.2</v>
      </c>
      <c r="E171" s="57">
        <f t="shared" si="4"/>
        <v>19.5</v>
      </c>
      <c r="F171" s="29"/>
    </row>
    <row r="172" spans="1:6">
      <c r="A172" s="54" t="s">
        <v>138</v>
      </c>
      <c r="B172" s="55" t="s">
        <v>139</v>
      </c>
      <c r="C172" s="56">
        <v>101376.8</v>
      </c>
      <c r="D172" s="56">
        <v>21560.3</v>
      </c>
      <c r="E172" s="57">
        <f t="shared" si="4"/>
        <v>21.3</v>
      </c>
      <c r="F172" s="29"/>
    </row>
    <row r="173" spans="1:6">
      <c r="A173" s="54" t="s">
        <v>140</v>
      </c>
      <c r="B173" s="55" t="s">
        <v>141</v>
      </c>
      <c r="C173" s="56">
        <v>12881.3</v>
      </c>
      <c r="D173" s="56">
        <v>2306.4</v>
      </c>
      <c r="E173" s="57">
        <f t="shared" si="4"/>
        <v>17.899999999999999</v>
      </c>
      <c r="F173" s="29"/>
    </row>
    <row r="174" spans="1:6">
      <c r="A174" s="54" t="s">
        <v>142</v>
      </c>
      <c r="B174" s="55" t="s">
        <v>143</v>
      </c>
      <c r="C174" s="56">
        <v>1700.8</v>
      </c>
      <c r="D174" s="56">
        <v>84.1</v>
      </c>
      <c r="E174" s="57">
        <f t="shared" si="4"/>
        <v>4.9000000000000004</v>
      </c>
      <c r="F174" s="29"/>
    </row>
    <row r="175" spans="1:6">
      <c r="A175" s="54" t="s">
        <v>144</v>
      </c>
      <c r="B175" s="55" t="s">
        <v>145</v>
      </c>
      <c r="C175" s="56">
        <v>11245</v>
      </c>
      <c r="D175" s="56">
        <v>1312.5</v>
      </c>
      <c r="E175" s="57">
        <f t="shared" si="4"/>
        <v>11.7</v>
      </c>
      <c r="F175" s="29"/>
    </row>
    <row r="176" spans="1:6">
      <c r="A176" s="50" t="s">
        <v>146</v>
      </c>
      <c r="B176" s="51" t="s">
        <v>147</v>
      </c>
      <c r="C176" s="52">
        <f>SUM(C177:C177)</f>
        <v>21543.7</v>
      </c>
      <c r="D176" s="52">
        <f>SUM(D177:D177)</f>
        <v>4125.5</v>
      </c>
      <c r="E176" s="53">
        <f t="shared" si="4"/>
        <v>19.100000000000001</v>
      </c>
      <c r="F176" s="29"/>
    </row>
    <row r="177" spans="1:6">
      <c r="A177" s="54" t="s">
        <v>148</v>
      </c>
      <c r="B177" s="55" t="s">
        <v>149</v>
      </c>
      <c r="C177" s="56">
        <v>21543.7</v>
      </c>
      <c r="D177" s="56">
        <v>4125.5</v>
      </c>
      <c r="E177" s="57">
        <f t="shared" si="4"/>
        <v>19.100000000000001</v>
      </c>
      <c r="F177" s="29"/>
    </row>
    <row r="178" spans="1:6">
      <c r="A178" s="50" t="s">
        <v>150</v>
      </c>
      <c r="B178" s="51">
        <v>1000</v>
      </c>
      <c r="C178" s="52">
        <f>SUM(C179:C183)</f>
        <v>95779.8</v>
      </c>
      <c r="D178" s="52">
        <f>SUM(D179:D183)</f>
        <v>23048.199999999997</v>
      </c>
      <c r="E178" s="53">
        <f t="shared" si="4"/>
        <v>24.1</v>
      </c>
      <c r="F178" s="29"/>
    </row>
    <row r="179" spans="1:6">
      <c r="A179" s="54" t="s">
        <v>151</v>
      </c>
      <c r="B179" s="55">
        <v>1001</v>
      </c>
      <c r="C179" s="56">
        <v>2117.1</v>
      </c>
      <c r="D179" s="56">
        <v>514.9</v>
      </c>
      <c r="E179" s="57">
        <f t="shared" si="4"/>
        <v>24.3</v>
      </c>
      <c r="F179" s="29"/>
    </row>
    <row r="180" spans="1:6">
      <c r="A180" s="54" t="s">
        <v>152</v>
      </c>
      <c r="B180" s="55">
        <v>1002</v>
      </c>
      <c r="C180" s="56">
        <v>12142.9</v>
      </c>
      <c r="D180" s="56">
        <v>3666.3</v>
      </c>
      <c r="E180" s="57">
        <f t="shared" si="4"/>
        <v>30.2</v>
      </c>
      <c r="F180" s="29"/>
    </row>
    <row r="181" spans="1:6">
      <c r="A181" s="54" t="s">
        <v>153</v>
      </c>
      <c r="B181" s="55">
        <v>1003</v>
      </c>
      <c r="C181" s="56">
        <v>17254.400000000001</v>
      </c>
      <c r="D181" s="56">
        <v>4929.6000000000004</v>
      </c>
      <c r="E181" s="57">
        <f t="shared" si="4"/>
        <v>28.6</v>
      </c>
      <c r="F181" s="29"/>
    </row>
    <row r="182" spans="1:6">
      <c r="A182" s="54" t="s">
        <v>154</v>
      </c>
      <c r="B182" s="55">
        <v>1004</v>
      </c>
      <c r="C182" s="56">
        <v>56678.7</v>
      </c>
      <c r="D182" s="56">
        <v>11933.9</v>
      </c>
      <c r="E182" s="57">
        <f t="shared" si="4"/>
        <v>21.1</v>
      </c>
      <c r="F182" s="29"/>
    </row>
    <row r="183" spans="1:6">
      <c r="A183" s="54" t="s">
        <v>155</v>
      </c>
      <c r="B183" s="55">
        <v>1006</v>
      </c>
      <c r="C183" s="56">
        <v>7586.7</v>
      </c>
      <c r="D183" s="56">
        <v>2003.5</v>
      </c>
      <c r="E183" s="57">
        <f t="shared" si="4"/>
        <v>26.4</v>
      </c>
      <c r="F183" s="29"/>
    </row>
    <row r="184" spans="1:6">
      <c r="A184" s="50" t="s">
        <v>156</v>
      </c>
      <c r="B184" s="51">
        <v>1100</v>
      </c>
      <c r="C184" s="52">
        <f>SUM(C185:C186)</f>
        <v>318</v>
      </c>
      <c r="D184" s="52">
        <f>D185+D186</f>
        <v>49.3</v>
      </c>
      <c r="E184" s="53">
        <f t="shared" si="4"/>
        <v>15.5</v>
      </c>
      <c r="F184" s="29"/>
    </row>
    <row r="185" spans="1:6">
      <c r="A185" s="54" t="s">
        <v>157</v>
      </c>
      <c r="B185" s="55" t="s">
        <v>969</v>
      </c>
      <c r="C185" s="56"/>
      <c r="D185" s="56">
        <v>0</v>
      </c>
      <c r="E185" s="57"/>
      <c r="F185" s="29"/>
    </row>
    <row r="186" spans="1:6">
      <c r="A186" s="54" t="s">
        <v>970</v>
      </c>
      <c r="B186" s="55" t="s">
        <v>968</v>
      </c>
      <c r="C186" s="56">
        <v>318</v>
      </c>
      <c r="D186" s="56">
        <v>49.3</v>
      </c>
      <c r="E186" s="57">
        <f t="shared" si="4"/>
        <v>15.5</v>
      </c>
      <c r="F186" s="29"/>
    </row>
    <row r="187" spans="1:6" ht="24">
      <c r="A187" s="50" t="s">
        <v>158</v>
      </c>
      <c r="B187" s="51">
        <v>1300</v>
      </c>
      <c r="C187" s="52">
        <f>SUM(C188:C188)</f>
        <v>0</v>
      </c>
      <c r="D187" s="52">
        <f>SUM(D188:D188)</f>
        <v>0</v>
      </c>
      <c r="E187" s="53" t="e">
        <f>ROUND(D187/C187*100,1)</f>
        <v>#DIV/0!</v>
      </c>
      <c r="F187" s="29"/>
    </row>
    <row r="188" spans="1:6" ht="22.5">
      <c r="A188" s="54" t="s">
        <v>159</v>
      </c>
      <c r="B188" s="55">
        <v>1301</v>
      </c>
      <c r="C188" s="56">
        <v>0</v>
      </c>
      <c r="D188" s="56">
        <v>0</v>
      </c>
      <c r="E188" s="53" t="e">
        <f t="shared" si="4"/>
        <v>#DIV/0!</v>
      </c>
      <c r="F188" s="29"/>
    </row>
    <row r="189" spans="1:6">
      <c r="A189" s="50" t="s">
        <v>160</v>
      </c>
      <c r="B189" s="55"/>
      <c r="C189" s="52">
        <f>C150+C157+C159+C161+C165+C170+C176+C178+C184+C187</f>
        <v>371572.5</v>
      </c>
      <c r="D189" s="52">
        <f>D150+D157+D159+D161+D165+D170+D176+D178+D184+D187</f>
        <v>70244</v>
      </c>
      <c r="E189" s="53">
        <f>ROUND(D189/C189*100,1)</f>
        <v>18.899999999999999</v>
      </c>
      <c r="F189" s="29"/>
    </row>
    <row r="190" spans="1:6">
      <c r="A190" s="50"/>
      <c r="B190" s="58"/>
      <c r="C190" s="52">
        <f>C148-C189</f>
        <v>-1456.1000000000931</v>
      </c>
      <c r="D190" s="52">
        <f>D148-D189</f>
        <v>4998.5999999999913</v>
      </c>
      <c r="E190" s="53"/>
      <c r="F190" s="29"/>
    </row>
    <row r="191" spans="1:6">
      <c r="A191" s="59" t="s">
        <v>161</v>
      </c>
      <c r="B191" s="60"/>
      <c r="C191" s="52">
        <f>C149-C190</f>
        <v>1456.1000000000931</v>
      </c>
      <c r="D191" s="52">
        <f>D149-D190</f>
        <v>-4998.5999999999913</v>
      </c>
      <c r="E191" s="62"/>
      <c r="F191" s="29"/>
    </row>
    <row r="192" spans="1:6">
      <c r="A192" s="63" t="s">
        <v>162</v>
      </c>
      <c r="B192" s="64" t="s">
        <v>163</v>
      </c>
      <c r="C192" s="65">
        <f>C193+C204+C209</f>
        <v>1456.1000000000349</v>
      </c>
      <c r="D192" s="65">
        <f>D193+D204+D209</f>
        <v>-4998.6000000000058</v>
      </c>
      <c r="E192" s="22"/>
      <c r="F192" s="29"/>
    </row>
    <row r="193" spans="1:5" ht="14.25" customHeight="1">
      <c r="A193" s="66" t="s">
        <v>164</v>
      </c>
      <c r="B193" s="55" t="s">
        <v>165</v>
      </c>
      <c r="C193" s="67">
        <f>C201</f>
        <v>0</v>
      </c>
      <c r="D193" s="67">
        <f>D201</f>
        <v>0</v>
      </c>
      <c r="E193" s="19"/>
    </row>
    <row r="194" spans="1:5" ht="11.25" customHeight="1">
      <c r="A194" s="66" t="s">
        <v>166</v>
      </c>
      <c r="B194" s="55" t="s">
        <v>167</v>
      </c>
      <c r="C194" s="67"/>
      <c r="D194" s="67"/>
      <c r="E194" s="19"/>
    </row>
    <row r="195" spans="1:5" ht="22.5">
      <c r="A195" s="66" t="s">
        <v>168</v>
      </c>
      <c r="B195" s="55" t="s">
        <v>169</v>
      </c>
      <c r="C195" s="67"/>
      <c r="D195" s="67"/>
      <c r="E195" s="19"/>
    </row>
    <row r="196" spans="1:5" ht="22.5">
      <c r="A196" s="66" t="s">
        <v>170</v>
      </c>
      <c r="B196" s="55" t="s">
        <v>171</v>
      </c>
      <c r="C196" s="67"/>
      <c r="D196" s="67"/>
      <c r="E196" s="19"/>
    </row>
    <row r="197" spans="1:5" ht="22.5">
      <c r="A197" s="66" t="s">
        <v>172</v>
      </c>
      <c r="B197" s="55" t="s">
        <v>173</v>
      </c>
      <c r="C197" s="67">
        <v>0</v>
      </c>
      <c r="D197" s="67"/>
      <c r="E197" s="19"/>
    </row>
    <row r="198" spans="1:5" ht="12.75" customHeight="1">
      <c r="A198" s="66" t="s">
        <v>174</v>
      </c>
      <c r="B198" s="55" t="s">
        <v>175</v>
      </c>
      <c r="C198" s="67"/>
      <c r="D198" s="67"/>
      <c r="E198" s="19"/>
    </row>
    <row r="199" spans="1:5" ht="23.25" customHeight="1">
      <c r="A199" s="66" t="s">
        <v>176</v>
      </c>
      <c r="B199" s="55" t="s">
        <v>972</v>
      </c>
      <c r="C199" s="67"/>
      <c r="D199" s="67"/>
      <c r="E199" s="19"/>
    </row>
    <row r="200" spans="1:5" ht="23.25" customHeight="1">
      <c r="A200" s="66" t="s">
        <v>177</v>
      </c>
      <c r="B200" s="55" t="s">
        <v>178</v>
      </c>
      <c r="C200" s="67">
        <v>0</v>
      </c>
      <c r="D200" s="67">
        <v>0</v>
      </c>
      <c r="E200" s="19"/>
    </row>
    <row r="201" spans="1:5" ht="21.75" customHeight="1">
      <c r="A201" s="66" t="s">
        <v>179</v>
      </c>
      <c r="B201" s="55" t="s">
        <v>180</v>
      </c>
      <c r="C201" s="67">
        <f>SUM(C202)</f>
        <v>0</v>
      </c>
      <c r="D201" s="67"/>
      <c r="E201" s="19"/>
    </row>
    <row r="202" spans="1:5" ht="25.5" customHeight="1">
      <c r="A202" s="66" t="s">
        <v>181</v>
      </c>
      <c r="B202" s="55" t="s">
        <v>182</v>
      </c>
      <c r="C202" s="67">
        <f>C203</f>
        <v>0</v>
      </c>
      <c r="D202" s="67"/>
      <c r="E202" s="19"/>
    </row>
    <row r="203" spans="1:5" ht="23.25" customHeight="1">
      <c r="A203" s="66" t="s">
        <v>183</v>
      </c>
      <c r="B203" s="55" t="s">
        <v>184</v>
      </c>
      <c r="C203" s="67">
        <v>0</v>
      </c>
      <c r="D203" s="67"/>
      <c r="E203" s="19"/>
    </row>
    <row r="204" spans="1:5" ht="23.25" customHeight="1">
      <c r="A204" s="66" t="s">
        <v>185</v>
      </c>
      <c r="B204" s="55" t="s">
        <v>186</v>
      </c>
      <c r="C204" s="67">
        <f>C205</f>
        <v>-377571.1</v>
      </c>
      <c r="D204" s="67">
        <f>D205</f>
        <v>-75242.600000000006</v>
      </c>
      <c r="E204" s="19"/>
    </row>
    <row r="205" spans="1:5">
      <c r="A205" s="66" t="s">
        <v>187</v>
      </c>
      <c r="B205" s="55" t="s">
        <v>188</v>
      </c>
      <c r="C205" s="67">
        <f>C206</f>
        <v>-377571.1</v>
      </c>
      <c r="D205" s="67">
        <f>D206</f>
        <v>-75242.600000000006</v>
      </c>
      <c r="E205" s="19"/>
    </row>
    <row r="206" spans="1:5">
      <c r="A206" s="66" t="s">
        <v>187</v>
      </c>
      <c r="B206" s="55" t="s">
        <v>189</v>
      </c>
      <c r="C206" s="67">
        <f>C207+C208</f>
        <v>-377571.1</v>
      </c>
      <c r="D206" s="67">
        <f>D207+D208</f>
        <v>-75242.600000000006</v>
      </c>
      <c r="E206" s="19"/>
    </row>
    <row r="207" spans="1:5" ht="24.75" customHeight="1">
      <c r="A207" s="66" t="s">
        <v>190</v>
      </c>
      <c r="B207" s="55" t="s">
        <v>191</v>
      </c>
      <c r="C207" s="67">
        <v>-325402</v>
      </c>
      <c r="D207" s="67">
        <v>-68518.5</v>
      </c>
      <c r="E207" s="19"/>
    </row>
    <row r="208" spans="1:5" ht="24" customHeight="1">
      <c r="A208" s="66" t="s">
        <v>192</v>
      </c>
      <c r="B208" s="55" t="s">
        <v>193</v>
      </c>
      <c r="C208" s="67">
        <v>-52169.1</v>
      </c>
      <c r="D208" s="67">
        <v>-6724.1</v>
      </c>
      <c r="E208" s="19"/>
    </row>
    <row r="209" spans="1:5" ht="23.25" customHeight="1">
      <c r="A209" s="66" t="s">
        <v>194</v>
      </c>
      <c r="B209" s="55" t="s">
        <v>186</v>
      </c>
      <c r="C209" s="67">
        <f>C210</f>
        <v>379027.20000000001</v>
      </c>
      <c r="D209" s="67">
        <f>D210</f>
        <v>70244</v>
      </c>
      <c r="E209" s="19"/>
    </row>
    <row r="210" spans="1:5" ht="15" customHeight="1">
      <c r="A210" s="66" t="s">
        <v>195</v>
      </c>
      <c r="B210" s="55" t="s">
        <v>196</v>
      </c>
      <c r="C210" s="67">
        <f>C212</f>
        <v>379027.20000000001</v>
      </c>
      <c r="D210" s="67">
        <f>D212</f>
        <v>70244</v>
      </c>
      <c r="E210" s="19"/>
    </row>
    <row r="211" spans="1:5">
      <c r="A211" s="66" t="s">
        <v>197</v>
      </c>
      <c r="B211" s="55" t="s">
        <v>196</v>
      </c>
      <c r="C211" s="67"/>
      <c r="D211" s="67"/>
      <c r="E211" s="19"/>
    </row>
    <row r="212" spans="1:5">
      <c r="A212" s="66" t="s">
        <v>198</v>
      </c>
      <c r="B212" s="55" t="s">
        <v>199</v>
      </c>
      <c r="C212" s="67">
        <f>C213</f>
        <v>379027.20000000001</v>
      </c>
      <c r="D212" s="67">
        <f>D213</f>
        <v>70244</v>
      </c>
      <c r="E212" s="19"/>
    </row>
    <row r="213" spans="1:5" ht="15.75" customHeight="1">
      <c r="A213" s="66" t="s">
        <v>200</v>
      </c>
      <c r="B213" s="55" t="s">
        <v>201</v>
      </c>
      <c r="C213" s="67">
        <f>C214+C215</f>
        <v>379027.20000000001</v>
      </c>
      <c r="D213" s="67">
        <f>D214+D215</f>
        <v>70244</v>
      </c>
      <c r="E213" s="19"/>
    </row>
    <row r="214" spans="1:5" ht="27" customHeight="1">
      <c r="A214" s="66" t="s">
        <v>1040</v>
      </c>
      <c r="B214" s="55" t="s">
        <v>201</v>
      </c>
      <c r="C214" s="67">
        <v>325758</v>
      </c>
      <c r="D214" s="67">
        <v>62025.1</v>
      </c>
      <c r="E214" s="19"/>
    </row>
    <row r="215" spans="1:5" ht="26.25" customHeight="1">
      <c r="A215" s="66" t="s">
        <v>202</v>
      </c>
      <c r="B215" s="55" t="s">
        <v>203</v>
      </c>
      <c r="C215" s="67">
        <v>53269.2</v>
      </c>
      <c r="D215" s="67">
        <v>8218.9</v>
      </c>
      <c r="E215" s="19"/>
    </row>
    <row r="216" spans="1:5" ht="72" hidden="1">
      <c r="A216" s="68" t="s">
        <v>204</v>
      </c>
      <c r="B216" s="55" t="s">
        <v>205</v>
      </c>
      <c r="C216" s="69"/>
      <c r="D216" s="69"/>
      <c r="E216" s="28"/>
    </row>
    <row r="217" spans="1:5" ht="36">
      <c r="A217" s="70" t="s">
        <v>206</v>
      </c>
      <c r="B217" s="18" t="s">
        <v>207</v>
      </c>
      <c r="C217" s="69"/>
      <c r="D217" s="69"/>
      <c r="E217" s="62"/>
    </row>
    <row r="218" spans="1:5" ht="36">
      <c r="A218" s="70" t="s">
        <v>208</v>
      </c>
      <c r="B218" s="18" t="s">
        <v>209</v>
      </c>
      <c r="C218" s="69"/>
      <c r="D218" s="69"/>
      <c r="E218" s="62"/>
    </row>
    <row r="219" spans="1:5" ht="14.25" customHeight="1">
      <c r="A219" s="63" t="s">
        <v>210</v>
      </c>
      <c r="B219" s="71" t="s">
        <v>211</v>
      </c>
      <c r="C219" s="61">
        <v>1456.1</v>
      </c>
      <c r="D219" s="61">
        <v>-4998.6000000000004</v>
      </c>
      <c r="E219" s="72"/>
    </row>
    <row r="220" spans="1:5">
      <c r="A220" s="73"/>
      <c r="B220" s="73"/>
    </row>
    <row r="221" spans="1:5" hidden="1">
      <c r="A221" s="73"/>
      <c r="B221" s="73"/>
    </row>
    <row r="222" spans="1:5" hidden="1">
      <c r="A222" s="73"/>
      <c r="B222" s="73"/>
    </row>
    <row r="223" spans="1:5" hidden="1">
      <c r="A223" s="74"/>
      <c r="B223" s="75"/>
      <c r="C223" s="76"/>
      <c r="D223" s="76"/>
    </row>
    <row r="224" spans="1:5">
      <c r="A224" s="77" t="s">
        <v>212</v>
      </c>
      <c r="B224" s="75"/>
      <c r="C224" s="76"/>
      <c r="D224" s="78" t="s">
        <v>213</v>
      </c>
      <c r="E224" s="12"/>
    </row>
  </sheetData>
  <sheetProtection selectLockedCells="1" selectUnlockedCells="1"/>
  <autoFilter ref="A5:B220"/>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8" t="s">
        <v>214</v>
      </c>
      <c r="B1" s="128"/>
      <c r="C1" s="128"/>
      <c r="D1" s="128"/>
      <c r="E1" s="128"/>
      <c r="F1" s="128"/>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2022-04-12T13:21:19Z</dcterms:modified>
</cp:coreProperties>
</file>