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7.2024" sheetId="1" r:id="rId1"/>
  </sheets>
  <definedNames>
    <definedName name="Excel_BuiltIn__FilterDatabase" localSheetId="0">'01.07.2024'!$A$5:$E$5</definedName>
    <definedName name="_xlnm.Print_Titles" localSheetId="0">'01.07.2024'!$5:$5</definedName>
  </definedNames>
  <calcPr calcId="124519"/>
</workbook>
</file>

<file path=xl/calcChain.xml><?xml version="1.0" encoding="utf-8"?>
<calcChain xmlns="http://schemas.openxmlformats.org/spreadsheetml/2006/main">
  <c r="E192" i="1"/>
  <c r="G108"/>
  <c r="C28"/>
  <c r="G88"/>
  <c r="F87"/>
  <c r="G87"/>
  <c r="F78"/>
  <c r="E15"/>
  <c r="E24"/>
  <c r="E154"/>
  <c r="D154"/>
  <c r="C154"/>
  <c r="E71"/>
  <c r="E70" s="1"/>
  <c r="E62"/>
  <c r="G131"/>
  <c r="F131"/>
  <c r="E130"/>
  <c r="E128" s="1"/>
  <c r="F107"/>
  <c r="G107"/>
  <c r="F66"/>
  <c r="D130"/>
  <c r="D128" s="1"/>
  <c r="C130"/>
  <c r="C128" s="1"/>
  <c r="D62"/>
  <c r="G66"/>
  <c r="E134"/>
  <c r="D125"/>
  <c r="D71"/>
  <c r="C71"/>
  <c r="C62"/>
  <c r="E38"/>
  <c r="D38"/>
  <c r="C38"/>
  <c r="D26"/>
  <c r="D134"/>
  <c r="C134"/>
  <c r="G130" l="1"/>
  <c r="F130"/>
  <c r="D10"/>
  <c r="E10"/>
  <c r="G109"/>
  <c r="F109"/>
  <c r="E26" l="1"/>
  <c r="G105"/>
  <c r="E191"/>
  <c r="E195"/>
  <c r="E194" s="1"/>
  <c r="E150"/>
  <c r="E144"/>
  <c r="E142"/>
  <c r="E156"/>
  <c r="E20"/>
  <c r="G153"/>
  <c r="F153"/>
  <c r="G152"/>
  <c r="F152"/>
  <c r="G151"/>
  <c r="F151"/>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2"/>
  <c r="D122"/>
  <c r="C15"/>
  <c r="F14"/>
  <c r="C122"/>
  <c r="C174"/>
  <c r="D146"/>
  <c r="D70" l="1"/>
  <c r="C125"/>
  <c r="G123" l="1"/>
  <c r="G124"/>
  <c r="F124"/>
  <c r="F82"/>
  <c r="G82"/>
  <c r="D150"/>
  <c r="C150"/>
  <c r="E115"/>
  <c r="G31"/>
  <c r="F31"/>
  <c r="F122" l="1"/>
  <c r="G122"/>
  <c r="D118"/>
  <c r="E118"/>
  <c r="G129"/>
  <c r="F129"/>
  <c r="F54"/>
  <c r="G54"/>
  <c r="F53"/>
  <c r="G53"/>
  <c r="D142"/>
  <c r="D170"/>
  <c r="D174"/>
  <c r="G80"/>
  <c r="F67"/>
  <c r="G67"/>
  <c r="C70"/>
  <c r="F80"/>
  <c r="C55"/>
  <c r="F17"/>
  <c r="G56"/>
  <c r="G57"/>
  <c r="F56"/>
  <c r="F57"/>
  <c r="C172"/>
  <c r="G127"/>
  <c r="F127"/>
  <c r="G126"/>
  <c r="F126"/>
  <c r="E125"/>
  <c r="G121"/>
  <c r="E120"/>
  <c r="D120"/>
  <c r="C120"/>
  <c r="F121"/>
  <c r="C118"/>
  <c r="F119"/>
  <c r="G119"/>
  <c r="E55"/>
  <c r="C24"/>
  <c r="G34"/>
  <c r="G32"/>
  <c r="C61"/>
  <c r="C26"/>
  <c r="D28"/>
  <c r="E68" l="1"/>
  <c r="C68"/>
  <c r="D68"/>
  <c r="C48"/>
  <c r="F26"/>
  <c r="G26"/>
  <c r="F128"/>
  <c r="G70"/>
  <c r="G128"/>
  <c r="G55"/>
  <c r="G115"/>
  <c r="F70"/>
  <c r="F115"/>
  <c r="F24"/>
  <c r="G24"/>
  <c r="G28"/>
  <c r="G29"/>
  <c r="G23"/>
  <c r="F23"/>
  <c r="G22"/>
  <c r="E189"/>
  <c r="G11"/>
  <c r="G103"/>
  <c r="D195"/>
  <c r="D194" s="1"/>
  <c r="E61"/>
  <c r="E48" s="1"/>
  <c r="F105"/>
  <c r="D172"/>
  <c r="C195"/>
  <c r="C194" s="1"/>
  <c r="G120"/>
  <c r="F55"/>
  <c r="F103"/>
  <c r="G106"/>
  <c r="F106"/>
  <c r="D61"/>
  <c r="D48" s="1"/>
  <c r="F89"/>
  <c r="G89"/>
  <c r="F84"/>
  <c r="G84"/>
  <c r="G74"/>
  <c r="F74"/>
  <c r="F125"/>
  <c r="G125"/>
  <c r="G117"/>
  <c r="F102"/>
  <c r="G102"/>
  <c r="G92"/>
  <c r="F65"/>
  <c r="G65"/>
  <c r="G63"/>
  <c r="G64"/>
  <c r="F63"/>
  <c r="F64"/>
  <c r="D20"/>
  <c r="D19" s="1"/>
  <c r="C20"/>
  <c r="C19" s="1"/>
  <c r="E37" l="1"/>
  <c r="E36" s="1"/>
  <c r="D37"/>
  <c r="D36" s="1"/>
  <c r="C37"/>
  <c r="C36" s="1"/>
  <c r="G62"/>
  <c r="G48"/>
  <c r="F61"/>
  <c r="G61"/>
  <c r="F62"/>
  <c r="E19"/>
  <c r="G137"/>
  <c r="F137"/>
  <c r="F93"/>
  <c r="G93"/>
  <c r="G118" l="1"/>
  <c r="F47"/>
  <c r="F79"/>
  <c r="G79"/>
  <c r="F120"/>
  <c r="F117"/>
  <c r="G78"/>
  <c r="C144"/>
  <c r="C142"/>
  <c r="D189"/>
  <c r="D186" s="1"/>
  <c r="D187"/>
  <c r="C146"/>
  <c r="C170"/>
  <c r="D164"/>
  <c r="C164"/>
  <c r="C162"/>
  <c r="D156"/>
  <c r="C156"/>
  <c r="G139"/>
  <c r="F139"/>
  <c r="G30"/>
  <c r="G142"/>
  <c r="G40"/>
  <c r="G42"/>
  <c r="G43"/>
  <c r="G44"/>
  <c r="G46"/>
  <c r="G47"/>
  <c r="F40"/>
  <c r="F42"/>
  <c r="F43"/>
  <c r="F44"/>
  <c r="F46"/>
  <c r="C7"/>
  <c r="C6" s="1"/>
  <c r="C132" s="1"/>
  <c r="D7"/>
  <c r="D6" s="1"/>
  <c r="E7"/>
  <c r="F8"/>
  <c r="G8"/>
  <c r="F9"/>
  <c r="G9"/>
  <c r="G10"/>
  <c r="G15"/>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6"/>
  <c r="G136"/>
  <c r="F138"/>
  <c r="G138"/>
  <c r="F140"/>
  <c r="G140"/>
  <c r="F141"/>
  <c r="G141"/>
  <c r="F143"/>
  <c r="G143"/>
  <c r="D144"/>
  <c r="F145"/>
  <c r="G145"/>
  <c r="E146"/>
  <c r="F147"/>
  <c r="G147"/>
  <c r="F148"/>
  <c r="G148"/>
  <c r="F149"/>
  <c r="G149"/>
  <c r="F150"/>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1"/>
  <c r="F20"/>
  <c r="F71"/>
  <c r="D132" l="1"/>
  <c r="C177"/>
  <c r="E6"/>
  <c r="E132" s="1"/>
  <c r="D181"/>
  <c r="D180" s="1"/>
  <c r="F164"/>
  <c r="F170"/>
  <c r="F144"/>
  <c r="F30"/>
  <c r="F15"/>
  <c r="F7"/>
  <c r="F162"/>
  <c r="G7"/>
  <c r="F174"/>
  <c r="E180"/>
  <c r="G144"/>
  <c r="G164"/>
  <c r="G146"/>
  <c r="F38"/>
  <c r="F19"/>
  <c r="F10"/>
  <c r="E177"/>
  <c r="F142"/>
  <c r="F41"/>
  <c r="G41"/>
  <c r="G19"/>
  <c r="G150"/>
  <c r="G45"/>
  <c r="G38"/>
  <c r="F45"/>
  <c r="F172"/>
  <c r="G156"/>
  <c r="F156"/>
  <c r="G170"/>
  <c r="F146"/>
  <c r="D177"/>
  <c r="F134"/>
  <c r="C180"/>
  <c r="G162"/>
  <c r="G68"/>
  <c r="G134"/>
  <c r="F68"/>
  <c r="G6" l="1"/>
  <c r="E179"/>
  <c r="F6"/>
  <c r="G177"/>
  <c r="F177"/>
  <c r="G37"/>
  <c r="G36"/>
  <c r="F37"/>
  <c r="G132" l="1"/>
  <c r="D179"/>
  <c r="F36"/>
  <c r="C179" l="1"/>
  <c r="F132"/>
</calcChain>
</file>

<file path=xl/sharedStrings.xml><?xml version="1.0" encoding="utf-8"?>
<sst xmlns="http://schemas.openxmlformats.org/spreadsheetml/2006/main" count="394" uniqueCount="386">
  <si>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</si>
  <si>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</si>
  <si>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</si>
  <si>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</si>
  <si>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</si>
  <si>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</si>
  <si>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</si>
  <si>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</si>
  <si>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</si>
  <si>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</si>
  <si>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</si>
  <si>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</si>
  <si>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</si>
  <si>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</si>
  <si>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</si>
  <si>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</si>
  <si>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</si>
  <si>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</si>
  <si>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</si>
  <si>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</si>
  <si>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</si>
  <si>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</si>
  <si>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</si>
  <si>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</si>
  <si>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</si>
  <si>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</si>
  <si>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</si>
  <si>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</si>
  <si>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</si>
  <si>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</si>
  <si>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</si>
  <si>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</si>
  <si>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</si>
  <si>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</si>
  <si>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</si>
  <si>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</si>
  <si>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</si>
  <si>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</si>
  <si>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</si>
  <si>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</si>
  <si>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</si>
  <si>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</si>
  <si>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</si>
  <si>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</si>
  <si>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</si>
  <si>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</si>
  <si>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</si>
  <si>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</si>
  <si>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</si>
  <si>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</si>
  <si>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</si>
  <si>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</si>
  <si>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</si>
  <si>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</si>
  <si>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</si>
  <si>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</si>
  <si>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</si>
  <si>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</si>
  <si>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</si>
  <si>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</si>
  <si>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</si>
  <si>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</si>
  <si>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</si>
  <si>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</si>
  <si>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</si>
  <si>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</si>
  <si>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</si>
  <si>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</si>
  <si>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</si>
  <si>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</si>
  <si>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</si>
  <si>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</si>
  <si>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</si>
  <si>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</si>
  <si>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</si>
  <si>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</si>
  <si>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</si>
  <si>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</si>
  <si>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</si>
  <si>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</si>
  <si>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</si>
  <si>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</si>
  <si>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</si>
  <si>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</si>
  <si>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</si>
  <si>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</si>
  <si>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</si>
  <si>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</si>
  <si>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</si>
  <si>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</si>
  <si>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</si>
  <si>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</si>
  <si>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</si>
  <si>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</si>
  <si>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</si>
  <si>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</si>
  <si>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</si>
  <si>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</si>
  <si>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</si>
  <si>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</si>
  <si>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</si>
  <si>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</si>
  <si>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</si>
  <si>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</si>
  <si>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</si>
  <si>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</si>
  <si>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</si>
  <si>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</si>
  <si>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</si>
  <si>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</si>
  <si>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</si>
  <si>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</si>
  <si>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</si>
  <si>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</si>
  <si>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</si>
  <si>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</si>
  <si>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</si>
  <si>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</si>
  <si>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</si>
  <si>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</si>
  <si>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</si>
  <si>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</si>
  <si>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</si>
  <si>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</si>
  <si>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</si>
  <si>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</si>
  <si>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</si>
  <si>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</si>
  <si>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</si>
  <si>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</si>
  <si>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</si>
  <si>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</si>
  <si>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</si>
  <si>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</si>
  <si>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</si>
  <si>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</si>
  <si>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</si>
  <si>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</si>
  <si>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</si>
  <si>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</si>
  <si>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</si>
  <si>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</si>
  <si>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</si>
  <si>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</si>
  <si>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</si>
  <si>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</si>
  <si>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</si>
  <si>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</si>
  <si>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</si>
  <si>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</si>
  <si>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</si>
  <si>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</si>
  <si>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</si>
  <si>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</si>
  <si>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</si>
  <si>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</si>
  <si>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</si>
  <si>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</si>
  <si>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</si>
  <si>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</si>
  <si>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</si>
  <si>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</si>
  <si>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</si>
  <si>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</si>
  <si>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</si>
  <si>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</si>
  <si>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</si>
  <si>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</si>
  <si>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</si>
  <si>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</si>
  <si>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</si>
  <si>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</si>
  <si>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</si>
  <si>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</si>
  <si>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</si>
  <si>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</si>
  <si>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</si>
  <si>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</si>
  <si>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</si>
  <si>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</si>
  <si>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</si>
  <si>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</si>
  <si>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</si>
  <si>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</si>
  <si>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</si>
  <si>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</si>
  <si>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</si>
  <si>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</si>
  <si>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</si>
  <si>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</si>
  <si>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</si>
  <si>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</si>
  <si>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</si>
  <si>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</si>
  <si>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</si>
  <si>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</si>
  <si>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</si>
  <si>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</si>
  <si>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</si>
  <si>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</si>
  <si>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</si>
  <si>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</si>
  <si>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</si>
  <si>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</si>
  <si>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</si>
  <si>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</si>
  <si>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</si>
  <si>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</si>
  <si>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</si>
  <si>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</si>
  <si>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</si>
  <si>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</si>
  <si>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</si>
  <si>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</si>
  <si>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</si>
  <si>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</si>
  <si>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</si>
  <si>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</si>
  <si>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</si>
  <si>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</si>
  <si>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</si>
  <si>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</si>
  <si>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</si>
  <si>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</si>
  <si>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</si>
  <si>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</si>
  <si>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</si>
  <si>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</si>
  <si>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</si>
  <si>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</si>
  <si>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</si>
  <si>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</si>
  <si>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</si>
  <si>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</si>
  <si>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</si>
  <si>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</si>
  <si>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</si>
  <si>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</si>
  <si>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</si>
  <si>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</si>
  <si>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</si>
  <si>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</si>
  <si>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</si>
  <si>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</si>
  <si>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</si>
  <si>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</si>
  <si>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</si>
  <si>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</si>
  <si>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</si>
  <si>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</si>
  <si>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</si>
  <si>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</si>
  <si>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</si>
  <si>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</si>
  <si>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</si>
  <si>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</si>
  <si>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</si>
  <si>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</si>
  <si>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</si>
  <si>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</si>
  <si>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</si>
  <si>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</si>
  <si>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</si>
  <si>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</si>
  <si>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</si>
  <si>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</si>
  <si>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</si>
  <si>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</si>
  <si>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</si>
  <si>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</si>
  <si>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</si>
  <si>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</si>
  <si>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</si>
  <si>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</si>
  <si>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</si>
  <si>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</si>
  <si>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</si>
  <si>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</si>
  <si>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</si>
  <si>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</si>
  <si>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</si>
  <si>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</si>
  <si>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</si>
  <si>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</si>
  <si>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</si>
  <si>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</si>
  <si>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</si>
  <si>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</si>
  <si>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</si>
  <si>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</si>
  <si>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</si>
  <si>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</si>
  <si>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</si>
  <si>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</si>
  <si>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</si>
  <si>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</si>
  <si>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</si>
  <si>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</si>
  <si>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</si>
  <si>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</si>
  <si>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</si>
  <si>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</si>
  <si>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</si>
  <si>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</si>
  <si>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</si>
  <si>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</si>
  <si>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</si>
  <si>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</si>
  <si>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</si>
  <si>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</si>
  <si>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</si>
  <si>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</si>
  <si>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</si>
  <si>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</si>
  <si>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</si>
  <si>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</si>
  <si>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</si>
  <si>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</si>
  <si>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</si>
  <si>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</si>
  <si>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</si>
  <si>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</si>
  <si>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</si>
  <si>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</si>
  <si>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</si>
  <si>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</si>
  <si>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</si>
  <si>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</si>
  <si>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</si>
  <si>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</si>
  <si>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</si>
  <si>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</si>
  <si>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</si>
  <si>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</si>
  <si>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</si>
  <si>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</si>
  <si>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</si>
  <si>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</si>
  <si>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</si>
  <si>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</si>
  <si>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</si>
  <si>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</si>
  <si>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</si>
  <si>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</si>
  <si>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</si>
  <si>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</si>
  <si>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</si>
  <si>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</si>
  <si>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</si>
  <si>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</si>
  <si>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</si>
  <si>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</si>
  <si>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</si>
  <si>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</si>
  <si>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</si>
  <si>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</si>
  <si>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</si>
  <si>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</si>
  <si>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</si>
  <si>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</si>
  <si>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</si>
  <si>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</si>
  <si>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</si>
  <si>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</si>
  <si>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</si>
  <si>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</si>
  <si>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</si>
  <si>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</si>
  <si>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</si>
  <si>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</si>
  <si>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</si>
  <si>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</si>
  <si>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</si>
  <si>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</si>
  <si>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</si>
  <si>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</si>
  <si>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</si>
  <si>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Охрана окружающей среды</t>
  </si>
  <si>
    <t>0600</t>
  </si>
  <si>
    <t>0605</t>
  </si>
  <si>
    <t>Другие вопросы в области охраны окружающей среды</t>
  </si>
  <si>
    <t>% исполнения к плану январь-июль  2024 года</t>
  </si>
  <si>
    <t>об исполнении  бюджета  Малосердобинского  района  на  01.09.2024 г.</t>
  </si>
  <si>
    <t>Уточненный план                                   на                              01.09.2024 год</t>
  </si>
  <si>
    <t xml:space="preserve"> план    на 01.09.2024 года</t>
  </si>
  <si>
    <t>Исполнено на     01.09.2024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</si>
</sst>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6"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7"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4" fillId="0" borderId="0" xfId="0" applyFont="1" applyAlignment="1">
      <alignment horizontal="left"/>
    </xf>
    <xf numFmtId="166" fontId="9" fillId="0" borderId="18"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19"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0" xfId="0" applyNumberFormat="1" applyFont="1" applyFill="1" applyBorder="1" applyAlignment="1">
      <alignment horizontal="center"/>
    </xf>
    <xf numFmtId="164" fontId="9" fillId="0" borderId="20" xfId="0" applyNumberFormat="1" applyFont="1" applyBorder="1" applyAlignment="1">
      <alignment horizontal="center"/>
    </xf>
    <xf numFmtId="166" fontId="7" fillId="0" borderId="21" xfId="0" applyNumberFormat="1" applyFont="1" applyBorder="1" applyAlignment="1" applyProtection="1">
      <alignment horizontal="left" vertical="center" wrapText="1"/>
    </xf>
    <xf numFmtId="49" fontId="7" fillId="0" borderId="22" xfId="0" applyNumberFormat="1" applyFont="1" applyBorder="1" applyAlignment="1">
      <alignment horizontal="center"/>
    </xf>
    <xf numFmtId="164" fontId="7" fillId="0" borderId="22" xfId="0" applyNumberFormat="1" applyFont="1" applyBorder="1" applyAlignment="1">
      <alignment horizontal="center"/>
    </xf>
    <xf numFmtId="166" fontId="9" fillId="0" borderId="23"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49" fontId="7"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center"/>
    </xf>
    <xf numFmtId="164" fontId="12" fillId="0" borderId="5" xfId="0" applyNumberFormat="1" applyFont="1" applyFill="1" applyBorder="1" applyAlignment="1">
      <alignment horizontal="center"/>
    </xf>
    <xf numFmtId="164" fontId="12" fillId="0" borderId="5" xfId="0" applyNumberFormat="1" applyFont="1" applyBorder="1" applyAlignment="1">
      <alignment horizontal="center"/>
    </xf>
    <xf numFmtId="164" fontId="9" fillId="0" borderId="10" xfId="0"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5"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topLeftCell="A173" zoomScaleNormal="90" zoomScaleSheetLayoutView="100" workbookViewId="0">
      <selection activeCell="E191" sqref="E191"/>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4" t="s">
        <v>0</v>
      </c>
      <c r="B1" s="124"/>
      <c r="C1" s="124"/>
      <c r="D1" s="124"/>
      <c r="E1" s="124"/>
      <c r="F1" s="7"/>
      <c r="G1" s="8"/>
    </row>
    <row r="2" spans="1:7" ht="21">
      <c r="A2" s="124" t="s">
        <v>382</v>
      </c>
      <c r="B2" s="124"/>
      <c r="C2" s="124"/>
      <c r="D2" s="124"/>
      <c r="E2" s="124"/>
      <c r="F2" s="6"/>
      <c r="G2" s="8"/>
    </row>
    <row r="3" spans="1:7">
      <c r="A3" s="9"/>
      <c r="B3" s="10"/>
      <c r="C3" s="11"/>
      <c r="D3" s="11"/>
      <c r="E3" s="12"/>
      <c r="F3" s="12"/>
      <c r="G3" s="8"/>
    </row>
    <row r="4" spans="1:7" ht="13.5" thickBot="1">
      <c r="A4" s="10"/>
      <c r="B4" s="10"/>
      <c r="C4" s="11"/>
      <c r="D4" s="11"/>
      <c r="E4" s="125" t="s">
        <v>1</v>
      </c>
      <c r="F4" s="125"/>
      <c r="G4" s="125"/>
    </row>
    <row r="5" spans="1:7" ht="78.75" customHeight="1" thickBot="1">
      <c r="A5" s="13" t="s">
        <v>2</v>
      </c>
      <c r="B5" s="14" t="s">
        <v>3</v>
      </c>
      <c r="C5" s="15" t="s">
        <v>383</v>
      </c>
      <c r="D5" s="15" t="s">
        <v>384</v>
      </c>
      <c r="E5" s="15" t="s">
        <v>385</v>
      </c>
      <c r="F5" s="14" t="s">
        <v>4</v>
      </c>
      <c r="G5" s="16" t="s">
        <v>381</v>
      </c>
    </row>
    <row r="6" spans="1:7" s="21" customFormat="1" ht="16.5" customHeight="1" thickBot="1">
      <c r="A6" s="17" t="s">
        <v>5</v>
      </c>
      <c r="B6" s="18" t="s">
        <v>6</v>
      </c>
      <c r="C6" s="19">
        <f>SUM(C7,C9,C10,C15,C19,,C30,C34,C28,C26)</f>
        <v>28130.099999999995</v>
      </c>
      <c r="D6" s="19">
        <f>SUM(D7,D9,D10,D15,D19,,D30,D34,D28,D26)</f>
        <v>18813.099999999999</v>
      </c>
      <c r="E6" s="19">
        <f>SUM(E7,E9,E10,E15,E19,,E30,E34,E28,E26)</f>
        <v>19711.299999999996</v>
      </c>
      <c r="F6" s="19">
        <f t="shared" ref="F6:F46" si="0">E6/C6*100</f>
        <v>70.071915848148421</v>
      </c>
      <c r="G6" s="20">
        <f>E6/D6*100</f>
        <v>104.77433277875521</v>
      </c>
    </row>
    <row r="7" spans="1:7" s="21" customFormat="1" ht="18" customHeight="1">
      <c r="A7" s="22" t="s">
        <v>7</v>
      </c>
      <c r="B7" s="23" t="s">
        <v>8</v>
      </c>
      <c r="C7" s="24">
        <f>SUM(C8:C8)</f>
        <v>16860</v>
      </c>
      <c r="D7" s="24">
        <f>SUM(D8:D8)</f>
        <v>11375.4</v>
      </c>
      <c r="E7" s="24">
        <f>SUM(E8:E8)</f>
        <v>11681.4</v>
      </c>
      <c r="F7" s="24">
        <f t="shared" si="0"/>
        <v>69.284697508896798</v>
      </c>
      <c r="G7" s="25">
        <f t="shared" ref="G7:G14" si="1">E7/D7*100</f>
        <v>102.69001529616541</v>
      </c>
    </row>
    <row r="8" spans="1:7" ht="17.25" customHeight="1">
      <c r="A8" s="26" t="s">
        <v>9</v>
      </c>
      <c r="B8" s="27" t="s">
        <v>10</v>
      </c>
      <c r="C8" s="28">
        <v>16860</v>
      </c>
      <c r="D8" s="28">
        <v>11375.4</v>
      </c>
      <c r="E8" s="28">
        <v>11681.4</v>
      </c>
      <c r="F8" s="28">
        <f t="shared" si="0"/>
        <v>69.284697508896798</v>
      </c>
      <c r="G8" s="29">
        <f t="shared" si="1"/>
        <v>102.69001529616541</v>
      </c>
    </row>
    <row r="9" spans="1:7" ht="35.25" customHeight="1">
      <c r="A9" s="30" t="s">
        <v>11</v>
      </c>
      <c r="B9" s="31" t="s">
        <v>12</v>
      </c>
      <c r="C9" s="32">
        <v>1976</v>
      </c>
      <c r="D9" s="32">
        <v>1395.8</v>
      </c>
      <c r="E9" s="32">
        <v>1395.9</v>
      </c>
      <c r="F9" s="32">
        <f t="shared" si="0"/>
        <v>70.642712550607285</v>
      </c>
      <c r="G9" s="25">
        <f t="shared" si="1"/>
        <v>100.00716435019345</v>
      </c>
    </row>
    <row r="10" spans="1:7" s="21" customFormat="1" ht="17.25" customHeight="1">
      <c r="A10" s="30" t="s">
        <v>13</v>
      </c>
      <c r="B10" s="31" t="s">
        <v>14</v>
      </c>
      <c r="C10" s="32">
        <f>C11+C12+C13+C14</f>
        <v>3265.6</v>
      </c>
      <c r="D10" s="32">
        <f>D11+D12+D13+D14</f>
        <v>2865.8</v>
      </c>
      <c r="E10" s="32">
        <f>E11+E12+E13+E14</f>
        <v>3258.6000000000004</v>
      </c>
      <c r="F10" s="32">
        <f t="shared" si="0"/>
        <v>99.785644292013728</v>
      </c>
      <c r="G10" s="25">
        <f t="shared" si="1"/>
        <v>113.7064693977249</v>
      </c>
    </row>
    <row r="11" spans="1:7" ht="33" customHeight="1">
      <c r="A11" s="26" t="s">
        <v>234</v>
      </c>
      <c r="B11" s="27" t="s">
        <v>240</v>
      </c>
      <c r="C11" s="28">
        <v>656</v>
      </c>
      <c r="D11" s="28">
        <v>521.9</v>
      </c>
      <c r="E11" s="28">
        <v>676.9</v>
      </c>
      <c r="F11" s="28">
        <f>E11/C11*100</f>
        <v>103.18597560975608</v>
      </c>
      <c r="G11" s="29">
        <f t="shared" si="1"/>
        <v>129.69917608737308</v>
      </c>
    </row>
    <row r="12" spans="1:7" ht="33.75" customHeight="1">
      <c r="A12" s="26" t="s">
        <v>15</v>
      </c>
      <c r="B12" s="27" t="s">
        <v>16</v>
      </c>
      <c r="C12" s="28"/>
      <c r="D12" s="28"/>
      <c r="E12" s="28">
        <v>0.1</v>
      </c>
      <c r="F12" s="28"/>
      <c r="G12" s="29"/>
    </row>
    <row r="13" spans="1:7" ht="15.75">
      <c r="A13" s="26" t="s">
        <v>17</v>
      </c>
      <c r="B13" s="27" t="s">
        <v>18</v>
      </c>
      <c r="C13" s="28">
        <v>2231.6</v>
      </c>
      <c r="D13" s="28">
        <v>1965.9</v>
      </c>
      <c r="E13" s="28">
        <v>1965.9</v>
      </c>
      <c r="F13" s="28">
        <f>E13/C13*100</f>
        <v>88.093744398637753</v>
      </c>
      <c r="G13" s="29">
        <f t="shared" si="1"/>
        <v>100</v>
      </c>
    </row>
    <row r="14" spans="1:7" ht="31.5">
      <c r="A14" s="26" t="s">
        <v>316</v>
      </c>
      <c r="B14" s="27" t="s">
        <v>327</v>
      </c>
      <c r="C14" s="28">
        <v>378</v>
      </c>
      <c r="D14" s="28">
        <v>378</v>
      </c>
      <c r="E14" s="28">
        <v>615.70000000000005</v>
      </c>
      <c r="F14" s="28">
        <f t="shared" si="0"/>
        <v>162.8835978835979</v>
      </c>
      <c r="G14" s="29">
        <f t="shared" si="1"/>
        <v>162.8835978835979</v>
      </c>
    </row>
    <row r="15" spans="1:7" s="21" customFormat="1" ht="19.5" customHeight="1">
      <c r="A15" s="30" t="s">
        <v>19</v>
      </c>
      <c r="B15" s="31" t="s">
        <v>20</v>
      </c>
      <c r="C15" s="32">
        <f>(C16+C17+C18)</f>
        <v>908.2</v>
      </c>
      <c r="D15" s="32">
        <f>(D16+D17+D18)</f>
        <v>577.29999999999995</v>
      </c>
      <c r="E15" s="32">
        <f>(E16+E17+E18)</f>
        <v>616.19999999999993</v>
      </c>
      <c r="F15" s="32">
        <f t="shared" si="0"/>
        <v>67.848491521691244</v>
      </c>
      <c r="G15" s="25">
        <f t="shared" ref="G15:G34" si="2">E15/D15*100</f>
        <v>106.73826433396847</v>
      </c>
    </row>
    <row r="16" spans="1:7" s="21" customFormat="1" ht="48" customHeight="1">
      <c r="A16" s="26" t="s">
        <v>21</v>
      </c>
      <c r="B16" s="27" t="s">
        <v>22</v>
      </c>
      <c r="C16" s="28">
        <v>714</v>
      </c>
      <c r="D16" s="28">
        <v>487.1</v>
      </c>
      <c r="E16" s="28">
        <v>524.29999999999995</v>
      </c>
      <c r="F16" s="28">
        <f t="shared" si="0"/>
        <v>73.431372549019599</v>
      </c>
      <c r="G16" s="29">
        <f t="shared" si="2"/>
        <v>107.63703551632106</v>
      </c>
    </row>
    <row r="17" spans="1:7" s="21" customFormat="1" ht="66.75" customHeight="1">
      <c r="A17" s="26" t="s">
        <v>23</v>
      </c>
      <c r="B17" s="27" t="s">
        <v>24</v>
      </c>
      <c r="C17" s="28">
        <v>1.2</v>
      </c>
      <c r="D17" s="28">
        <v>1.2</v>
      </c>
      <c r="E17" s="28">
        <v>1.8</v>
      </c>
      <c r="F17" s="28">
        <f t="shared" si="0"/>
        <v>150</v>
      </c>
      <c r="G17" s="29">
        <f t="shared" si="2"/>
        <v>150</v>
      </c>
    </row>
    <row r="18" spans="1:7" s="21" customFormat="1" ht="48.75" customHeight="1">
      <c r="A18" s="26" t="s">
        <v>25</v>
      </c>
      <c r="B18" s="27" t="s">
        <v>26</v>
      </c>
      <c r="C18" s="28">
        <v>193</v>
      </c>
      <c r="D18" s="28">
        <v>89</v>
      </c>
      <c r="E18" s="28">
        <v>90.1</v>
      </c>
      <c r="F18" s="28">
        <f t="shared" si="0"/>
        <v>46.683937823834192</v>
      </c>
      <c r="G18" s="29">
        <f t="shared" si="2"/>
        <v>101.23595505617978</v>
      </c>
    </row>
    <row r="19" spans="1:7" s="21" customFormat="1" ht="47.25">
      <c r="A19" s="30" t="s">
        <v>27</v>
      </c>
      <c r="B19" s="31" t="s">
        <v>28</v>
      </c>
      <c r="C19" s="32">
        <f>SUM(C20+C24)</f>
        <v>2649</v>
      </c>
      <c r="D19" s="32">
        <f>SUM(D20+D24)</f>
        <v>1741</v>
      </c>
      <c r="E19" s="32">
        <f>SUM(E20+E24)</f>
        <v>1823.5</v>
      </c>
      <c r="F19" s="32">
        <f t="shared" si="0"/>
        <v>68.837297093242739</v>
      </c>
      <c r="G19" s="25">
        <f t="shared" si="2"/>
        <v>104.73865594485927</v>
      </c>
    </row>
    <row r="20" spans="1:7" s="21" customFormat="1" ht="116.25" customHeight="1">
      <c r="A20" s="77" t="s">
        <v>243</v>
      </c>
      <c r="B20" s="31" t="s">
        <v>29</v>
      </c>
      <c r="C20" s="32">
        <f>SUM(C21:C23)</f>
        <v>2473.5</v>
      </c>
      <c r="D20" s="32">
        <f>SUM(D21:D23)</f>
        <v>1565.5</v>
      </c>
      <c r="E20" s="32">
        <f>SUM(E21:E23)</f>
        <v>1585.7</v>
      </c>
      <c r="F20" s="32">
        <f t="shared" si="0"/>
        <v>64.107539923185769</v>
      </c>
      <c r="G20" s="25">
        <f t="shared" si="2"/>
        <v>101.29032258064517</v>
      </c>
    </row>
    <row r="21" spans="1:7" ht="113.25" customHeight="1">
      <c r="A21" s="45" t="s">
        <v>246</v>
      </c>
      <c r="B21" s="27" t="s">
        <v>245</v>
      </c>
      <c r="C21" s="28">
        <v>2466</v>
      </c>
      <c r="D21" s="28">
        <v>1558</v>
      </c>
      <c r="E21" s="28">
        <v>1558.2</v>
      </c>
      <c r="F21" s="28">
        <f t="shared" si="0"/>
        <v>63.187347931873482</v>
      </c>
      <c r="G21" s="29">
        <f t="shared" si="2"/>
        <v>100.01283697047496</v>
      </c>
    </row>
    <row r="22" spans="1:7" ht="82.5" customHeight="1">
      <c r="A22" s="45" t="s">
        <v>247</v>
      </c>
      <c r="B22" s="27" t="s">
        <v>244</v>
      </c>
      <c r="C22" s="28">
        <v>7.5</v>
      </c>
      <c r="D22" s="28">
        <v>7.5</v>
      </c>
      <c r="E22" s="28">
        <v>27.5</v>
      </c>
      <c r="F22" s="28">
        <f t="shared" si="0"/>
        <v>366.66666666666663</v>
      </c>
      <c r="G22" s="29">
        <f t="shared" si="2"/>
        <v>366.66666666666663</v>
      </c>
    </row>
    <row r="23" spans="1:7" ht="55.5" customHeight="1">
      <c r="A23" s="75" t="s">
        <v>235</v>
      </c>
      <c r="B23" s="27" t="s">
        <v>242</v>
      </c>
      <c r="C23" s="28"/>
      <c r="D23" s="28"/>
      <c r="E23" s="28"/>
      <c r="F23" s="28" t="e">
        <f t="shared" si="0"/>
        <v>#DIV/0!</v>
      </c>
      <c r="G23" s="29" t="e">
        <f t="shared" si="2"/>
        <v>#DIV/0!</v>
      </c>
    </row>
    <row r="24" spans="1:7" ht="95.25" customHeight="1">
      <c r="A24" s="78" t="s">
        <v>249</v>
      </c>
      <c r="B24" s="47" t="s">
        <v>250</v>
      </c>
      <c r="C24" s="49">
        <f>C25</f>
        <v>175.5</v>
      </c>
      <c r="D24" s="49">
        <f>D25</f>
        <v>175.5</v>
      </c>
      <c r="E24" s="49">
        <f>E25</f>
        <v>237.8</v>
      </c>
      <c r="F24" s="49">
        <f t="shared" si="0"/>
        <v>135.49857549857552</v>
      </c>
      <c r="G24" s="50">
        <f t="shared" si="2"/>
        <v>135.49857549857552</v>
      </c>
    </row>
    <row r="25" spans="1:7" ht="96.75" customHeight="1">
      <c r="A25" s="26" t="s">
        <v>248</v>
      </c>
      <c r="B25" s="27" t="s">
        <v>30</v>
      </c>
      <c r="C25" s="28">
        <v>175.5</v>
      </c>
      <c r="D25" s="28">
        <v>175.5</v>
      </c>
      <c r="E25" s="28">
        <v>237.8</v>
      </c>
      <c r="F25" s="28">
        <f t="shared" si="0"/>
        <v>135.49857549857552</v>
      </c>
      <c r="G25" s="29">
        <f t="shared" si="2"/>
        <v>135.49857549857552</v>
      </c>
    </row>
    <row r="26" spans="1:7" ht="31.5" customHeight="1">
      <c r="A26" s="30" t="s">
        <v>236</v>
      </c>
      <c r="B26" s="31" t="s">
        <v>237</v>
      </c>
      <c r="C26" s="32">
        <f>C27</f>
        <v>280.10000000000002</v>
      </c>
      <c r="D26" s="32">
        <f>D27</f>
        <v>280.10000000000002</v>
      </c>
      <c r="E26" s="32">
        <f>E27</f>
        <v>280.10000000000002</v>
      </c>
      <c r="F26" s="28">
        <f t="shared" si="0"/>
        <v>100</v>
      </c>
      <c r="G26" s="29">
        <f t="shared" si="2"/>
        <v>100</v>
      </c>
    </row>
    <row r="27" spans="1:7" ht="29.25" customHeight="1">
      <c r="A27" s="26" t="s">
        <v>238</v>
      </c>
      <c r="B27" s="27" t="s">
        <v>239</v>
      </c>
      <c r="C27" s="32">
        <v>280.10000000000002</v>
      </c>
      <c r="D27" s="32">
        <v>280.10000000000002</v>
      </c>
      <c r="E27" s="28">
        <v>280.10000000000002</v>
      </c>
      <c r="F27" s="28">
        <f t="shared" si="0"/>
        <v>100</v>
      </c>
      <c r="G27" s="29">
        <f t="shared" si="2"/>
        <v>100</v>
      </c>
    </row>
    <row r="28" spans="1:7" s="21" customFormat="1" ht="50.25" customHeight="1">
      <c r="A28" s="30" t="s">
        <v>31</v>
      </c>
      <c r="B28" s="31" t="s">
        <v>32</v>
      </c>
      <c r="C28" s="32">
        <f>SUM(C29)</f>
        <v>550.6</v>
      </c>
      <c r="D28" s="32">
        <f>SUM(D29)</f>
        <v>336.5</v>
      </c>
      <c r="E28" s="32">
        <f>SUM(E29)</f>
        <v>336.5</v>
      </c>
      <c r="F28" s="32">
        <f t="shared" si="0"/>
        <v>61.115147112241189</v>
      </c>
      <c r="G28" s="29">
        <f t="shared" si="2"/>
        <v>100</v>
      </c>
    </row>
    <row r="29" spans="1:7" s="21" customFormat="1" ht="31.5">
      <c r="A29" s="26" t="s">
        <v>33</v>
      </c>
      <c r="B29" s="27" t="s">
        <v>34</v>
      </c>
      <c r="C29" s="28">
        <v>550.6</v>
      </c>
      <c r="D29" s="28">
        <v>336.5</v>
      </c>
      <c r="E29" s="28">
        <v>336.5</v>
      </c>
      <c r="F29" s="28">
        <f t="shared" si="0"/>
        <v>61.115147112241189</v>
      </c>
      <c r="G29" s="29">
        <f t="shared" si="2"/>
        <v>100</v>
      </c>
    </row>
    <row r="30" spans="1:7" s="21" customFormat="1" ht="31.5">
      <c r="A30" s="30" t="s">
        <v>35</v>
      </c>
      <c r="B30" s="31" t="s">
        <v>36</v>
      </c>
      <c r="C30" s="32">
        <f>C31+C32+C33</f>
        <v>1291</v>
      </c>
      <c r="D30" s="32">
        <f>D31+D32+D33</f>
        <v>46.4</v>
      </c>
      <c r="E30" s="32">
        <f>E31+E32+E33</f>
        <v>91.6</v>
      </c>
      <c r="F30" s="32">
        <f t="shared" si="0"/>
        <v>7.0952749806351658</v>
      </c>
      <c r="G30" s="25">
        <f t="shared" si="2"/>
        <v>197.41379310344826</v>
      </c>
    </row>
    <row r="31" spans="1:7" s="21" customFormat="1" ht="88.5" customHeight="1">
      <c r="A31" s="26" t="s">
        <v>241</v>
      </c>
      <c r="B31" s="102" t="s">
        <v>179</v>
      </c>
      <c r="C31" s="28">
        <v>1200</v>
      </c>
      <c r="D31" s="28"/>
      <c r="E31" s="28"/>
      <c r="F31" s="28">
        <f t="shared" si="0"/>
        <v>0</v>
      </c>
      <c r="G31" s="29" t="e">
        <f t="shared" si="2"/>
        <v>#DIV/0!</v>
      </c>
    </row>
    <row r="32" spans="1:7" s="21" customFormat="1" ht="52.5" customHeight="1">
      <c r="A32" s="26" t="s">
        <v>178</v>
      </c>
      <c r="B32" s="27" t="s">
        <v>37</v>
      </c>
      <c r="C32" s="28">
        <v>50</v>
      </c>
      <c r="D32" s="28"/>
      <c r="E32" s="28"/>
      <c r="F32" s="28">
        <f t="shared" si="0"/>
        <v>0</v>
      </c>
      <c r="G32" s="29" t="e">
        <f t="shared" si="2"/>
        <v>#DIV/0!</v>
      </c>
    </row>
    <row r="33" spans="1:7" s="21" customFormat="1" ht="79.5" customHeight="1">
      <c r="A33" s="26" t="s">
        <v>334</v>
      </c>
      <c r="B33" s="27" t="s">
        <v>335</v>
      </c>
      <c r="C33" s="28">
        <v>41</v>
      </c>
      <c r="D33" s="28">
        <v>46.4</v>
      </c>
      <c r="E33" s="28">
        <v>91.6</v>
      </c>
      <c r="F33" s="28">
        <f t="shared" si="0"/>
        <v>223.41463414634143</v>
      </c>
      <c r="G33" s="29">
        <f t="shared" si="2"/>
        <v>197.41379310344826</v>
      </c>
    </row>
    <row r="34" spans="1:7" s="21" customFormat="1" ht="16.5" customHeight="1">
      <c r="A34" s="30" t="s">
        <v>38</v>
      </c>
      <c r="B34" s="31" t="s">
        <v>39</v>
      </c>
      <c r="C34" s="32">
        <v>349.6</v>
      </c>
      <c r="D34" s="32">
        <v>194.8</v>
      </c>
      <c r="E34" s="32">
        <v>227.5</v>
      </c>
      <c r="F34" s="32">
        <f t="shared" si="0"/>
        <v>65.074370709382151</v>
      </c>
      <c r="G34" s="25">
        <f t="shared" si="2"/>
        <v>116.78644763860369</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309982.29999999993</v>
      </c>
      <c r="D36" s="19">
        <f>D37</f>
        <v>223999.90000000005</v>
      </c>
      <c r="E36" s="19">
        <f>E37</f>
        <v>217050.29999999996</v>
      </c>
      <c r="F36" s="19">
        <f t="shared" si="0"/>
        <v>70.020223735355216</v>
      </c>
      <c r="G36" s="20">
        <f t="shared" ref="G36:G46" si="3">E36/D36*100</f>
        <v>96.897498614954699</v>
      </c>
    </row>
    <row r="37" spans="1:7" s="21" customFormat="1" ht="54.75" customHeight="1">
      <c r="A37" s="38" t="s">
        <v>44</v>
      </c>
      <c r="B37" s="23" t="s">
        <v>45</v>
      </c>
      <c r="C37" s="24">
        <f>C38+C48+C68+C128</f>
        <v>309982.29999999993</v>
      </c>
      <c r="D37" s="24">
        <f>D38+D48+D68+D128</f>
        <v>223999.90000000005</v>
      </c>
      <c r="E37" s="24">
        <f>E38+E48+E68+E128</f>
        <v>217050.29999999996</v>
      </c>
      <c r="F37" s="24">
        <f t="shared" si="0"/>
        <v>70.020223735355216</v>
      </c>
      <c r="G37" s="25">
        <f t="shared" si="3"/>
        <v>96.897498614954699</v>
      </c>
    </row>
    <row r="38" spans="1:7" s="21" customFormat="1" ht="31.5">
      <c r="A38" s="30" t="s">
        <v>46</v>
      </c>
      <c r="B38" s="31" t="s">
        <v>188</v>
      </c>
      <c r="C38" s="32">
        <f>C39+C47</f>
        <v>116045.1</v>
      </c>
      <c r="D38" s="32">
        <f>D39+D47</f>
        <v>77062.100000000006</v>
      </c>
      <c r="E38" s="32">
        <f>E39+E47</f>
        <v>74252.5</v>
      </c>
      <c r="F38" s="32">
        <f t="shared" si="0"/>
        <v>63.985898585980792</v>
      </c>
      <c r="G38" s="25">
        <f t="shared" si="3"/>
        <v>96.354109218409562</v>
      </c>
    </row>
    <row r="39" spans="1:7" ht="31.5">
      <c r="A39" s="26" t="s">
        <v>47</v>
      </c>
      <c r="B39" s="27" t="s">
        <v>189</v>
      </c>
      <c r="C39" s="39">
        <v>101812.5</v>
      </c>
      <c r="D39" s="39">
        <v>65098.400000000001</v>
      </c>
      <c r="E39" s="39">
        <v>65098.400000000001</v>
      </c>
      <c r="F39" s="28">
        <f t="shared" si="0"/>
        <v>63.939496623695526</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14232.6</v>
      </c>
      <c r="D47" s="39">
        <v>11963.7</v>
      </c>
      <c r="E47" s="39">
        <v>9154.1</v>
      </c>
      <c r="F47" s="28">
        <f>E47/C47*100</f>
        <v>64.31783370571786</v>
      </c>
      <c r="G47" s="29">
        <f>E47/D47*100</f>
        <v>76.51562643663749</v>
      </c>
    </row>
    <row r="48" spans="1:7" ht="31.5">
      <c r="A48" s="30" t="s">
        <v>62</v>
      </c>
      <c r="B48" s="27" t="s">
        <v>191</v>
      </c>
      <c r="C48" s="40">
        <f>+C49+C55+C61+C52+C58</f>
        <v>30792.5</v>
      </c>
      <c r="D48" s="40">
        <f>+D49+D55+D61+D52+D58</f>
        <v>24323.400000000005</v>
      </c>
      <c r="E48" s="40">
        <f>+E49+E55+E61+E52+E58</f>
        <v>24083.000000000004</v>
      </c>
      <c r="F48" s="28">
        <f t="shared" ref="F48:F67" si="4">E48/C48*100</f>
        <v>78.210603231306337</v>
      </c>
      <c r="G48" s="29">
        <f>E48/D48*100</f>
        <v>99.011651331639484</v>
      </c>
    </row>
    <row r="49" spans="1:7" ht="87.75" customHeight="1">
      <c r="A49" s="96" t="s">
        <v>340</v>
      </c>
      <c r="B49" s="27" t="s">
        <v>336</v>
      </c>
      <c r="C49" s="48">
        <f>C50+C51</f>
        <v>1405.4</v>
      </c>
      <c r="D49" s="48">
        <f>D50+D51</f>
        <v>936.90000000000009</v>
      </c>
      <c r="E49" s="48">
        <f>E50+E51</f>
        <v>936.90000000000009</v>
      </c>
      <c r="F49" s="49">
        <f t="shared" si="4"/>
        <v>66.664294862672548</v>
      </c>
      <c r="G49" s="50">
        <f t="shared" ref="G49:G51" si="5">E49/D49*100</f>
        <v>100</v>
      </c>
    </row>
    <row r="50" spans="1:7" ht="126" customHeight="1">
      <c r="A50" s="97" t="s">
        <v>337</v>
      </c>
      <c r="B50" s="27" t="s">
        <v>338</v>
      </c>
      <c r="C50" s="39">
        <v>7</v>
      </c>
      <c r="D50" s="39">
        <v>4.7</v>
      </c>
      <c r="E50" s="39">
        <v>4.7</v>
      </c>
      <c r="F50" s="28">
        <f t="shared" si="4"/>
        <v>67.142857142857153</v>
      </c>
      <c r="G50" s="29">
        <f t="shared" si="5"/>
        <v>100</v>
      </c>
    </row>
    <row r="51" spans="1:7" ht="113.25" customHeight="1">
      <c r="A51" s="97" t="s">
        <v>339</v>
      </c>
      <c r="B51" s="27" t="s">
        <v>355</v>
      </c>
      <c r="C51" s="39">
        <v>1398.4</v>
      </c>
      <c r="D51" s="39">
        <v>932.2</v>
      </c>
      <c r="E51" s="39">
        <v>932.2</v>
      </c>
      <c r="F51" s="28">
        <f t="shared" si="4"/>
        <v>66.661899313501138</v>
      </c>
      <c r="G51" s="29">
        <f t="shared" si="5"/>
        <v>100</v>
      </c>
    </row>
    <row r="52" spans="1:7" ht="63" customHeight="1">
      <c r="A52" s="79" t="s">
        <v>310</v>
      </c>
      <c r="B52" s="47" t="s">
        <v>309</v>
      </c>
      <c r="C52" s="48">
        <f>SUM(C53:C54)</f>
        <v>2380.6999999999998</v>
      </c>
      <c r="D52" s="48">
        <f>SUM(D53:D54)</f>
        <v>1257.4000000000001</v>
      </c>
      <c r="E52" s="48">
        <f>SUM(E53:E54)</f>
        <v>1024.4000000000001</v>
      </c>
      <c r="F52" s="49">
        <f t="shared" si="4"/>
        <v>43.029361112277911</v>
      </c>
      <c r="G52" s="29">
        <f t="shared" ref="G52:G54" si="6">E52/D52*100</f>
        <v>81.469699379672349</v>
      </c>
    </row>
    <row r="53" spans="1:7" ht="65.25" customHeight="1">
      <c r="A53" s="41" t="s">
        <v>310</v>
      </c>
      <c r="B53" s="27" t="s">
        <v>312</v>
      </c>
      <c r="C53" s="39">
        <v>75.2</v>
      </c>
      <c r="D53" s="39">
        <v>39.700000000000003</v>
      </c>
      <c r="E53" s="39">
        <v>32.4</v>
      </c>
      <c r="F53" s="49">
        <f t="shared" si="4"/>
        <v>43.085106382978722</v>
      </c>
      <c r="G53" s="29">
        <f t="shared" si="6"/>
        <v>81.612090680100749</v>
      </c>
    </row>
    <row r="54" spans="1:7" ht="64.5" customHeight="1">
      <c r="A54" s="41" t="s">
        <v>310</v>
      </c>
      <c r="B54" s="27" t="s">
        <v>311</v>
      </c>
      <c r="C54" s="39">
        <v>2305.5</v>
      </c>
      <c r="D54" s="39">
        <v>1217.7</v>
      </c>
      <c r="E54" s="39">
        <v>992</v>
      </c>
      <c r="F54" s="28">
        <f t="shared" si="4"/>
        <v>43.027542832357405</v>
      </c>
      <c r="G54" s="29">
        <f t="shared" si="6"/>
        <v>81.465057074813174</v>
      </c>
    </row>
    <row r="55" spans="1:7" ht="36" customHeight="1">
      <c r="A55" s="79" t="s">
        <v>251</v>
      </c>
      <c r="B55" s="47" t="s">
        <v>192</v>
      </c>
      <c r="C55" s="48">
        <f>C56+C57</f>
        <v>1344.9</v>
      </c>
      <c r="D55" s="48">
        <f t="shared" ref="D55:E55" si="7">D56+D57</f>
        <v>1344.9</v>
      </c>
      <c r="E55" s="48">
        <f t="shared" si="7"/>
        <v>1344.9</v>
      </c>
      <c r="F55" s="49">
        <f t="shared" si="4"/>
        <v>100</v>
      </c>
      <c r="G55" s="29">
        <f t="shared" ref="G55:G60" si="8">E55/D55*100</f>
        <v>100</v>
      </c>
    </row>
    <row r="56" spans="1:7" ht="63.75" customHeight="1">
      <c r="A56" s="76" t="s">
        <v>254</v>
      </c>
      <c r="B56" s="27" t="s">
        <v>252</v>
      </c>
      <c r="C56" s="39">
        <v>667.5</v>
      </c>
      <c r="D56" s="39">
        <v>667.5</v>
      </c>
      <c r="E56" s="39">
        <v>667.5</v>
      </c>
      <c r="F56" s="49">
        <f t="shared" si="4"/>
        <v>100</v>
      </c>
      <c r="G56" s="29">
        <f t="shared" si="8"/>
        <v>100</v>
      </c>
    </row>
    <row r="57" spans="1:7" ht="54.75" customHeight="1">
      <c r="A57" s="76" t="s">
        <v>255</v>
      </c>
      <c r="B57" s="27" t="s">
        <v>253</v>
      </c>
      <c r="C57" s="39">
        <v>677.4</v>
      </c>
      <c r="D57" s="39">
        <v>677.4</v>
      </c>
      <c r="E57" s="39">
        <v>677.4</v>
      </c>
      <c r="F57" s="49">
        <f t="shared" si="4"/>
        <v>100</v>
      </c>
      <c r="G57" s="29">
        <f t="shared" si="8"/>
        <v>100</v>
      </c>
    </row>
    <row r="58" spans="1:7" s="98" customFormat="1" ht="29.25" customHeight="1">
      <c r="A58" s="94" t="s">
        <v>342</v>
      </c>
      <c r="B58" s="95" t="s">
        <v>341</v>
      </c>
      <c r="C58" s="48">
        <f>C59+C60</f>
        <v>35.5</v>
      </c>
      <c r="D58" s="48">
        <f>D59+D60</f>
        <v>35.5</v>
      </c>
      <c r="E58" s="48">
        <f>E59+E60</f>
        <v>35.5</v>
      </c>
      <c r="F58" s="49">
        <f t="shared" si="4"/>
        <v>100</v>
      </c>
      <c r="G58" s="50">
        <f t="shared" si="8"/>
        <v>100</v>
      </c>
    </row>
    <row r="59" spans="1:7" ht="82.5" customHeight="1">
      <c r="A59" s="76" t="s">
        <v>343</v>
      </c>
      <c r="B59" s="27" t="s">
        <v>346</v>
      </c>
      <c r="C59" s="39">
        <v>2.8</v>
      </c>
      <c r="D59" s="39">
        <v>2.8</v>
      </c>
      <c r="E59" s="39">
        <v>2.8</v>
      </c>
      <c r="F59" s="49">
        <f t="shared" si="4"/>
        <v>100</v>
      </c>
      <c r="G59" s="29">
        <f t="shared" si="8"/>
        <v>100</v>
      </c>
    </row>
    <row r="60" spans="1:7" ht="54.75" customHeight="1">
      <c r="A60" s="76" t="s">
        <v>344</v>
      </c>
      <c r="B60" s="27" t="s">
        <v>345</v>
      </c>
      <c r="C60" s="39">
        <v>32.700000000000003</v>
      </c>
      <c r="D60" s="39">
        <v>32.700000000000003</v>
      </c>
      <c r="E60" s="39">
        <v>32.700000000000003</v>
      </c>
      <c r="F60" s="49">
        <f t="shared" si="4"/>
        <v>100</v>
      </c>
      <c r="G60" s="29">
        <f t="shared" si="8"/>
        <v>100</v>
      </c>
    </row>
    <row r="61" spans="1:7" ht="21.75" customHeight="1">
      <c r="A61" s="80" t="s">
        <v>58</v>
      </c>
      <c r="B61" s="81" t="s">
        <v>193</v>
      </c>
      <c r="C61" s="48">
        <f>C62</f>
        <v>25626</v>
      </c>
      <c r="D61" s="48">
        <f>D62</f>
        <v>20748.700000000004</v>
      </c>
      <c r="E61" s="48">
        <f>E62</f>
        <v>20741.300000000003</v>
      </c>
      <c r="F61" s="49">
        <f t="shared" si="4"/>
        <v>80.93849996097714</v>
      </c>
      <c r="G61" s="50">
        <f t="shared" ref="G61:G67" si="9">E61/D61*100</f>
        <v>99.96433511497105</v>
      </c>
    </row>
    <row r="62" spans="1:7" ht="22.5" customHeight="1">
      <c r="A62" s="43" t="s">
        <v>60</v>
      </c>
      <c r="B62" s="44" t="s">
        <v>194</v>
      </c>
      <c r="C62" s="39">
        <f>C63+C64+C65+C66+C67</f>
        <v>25626</v>
      </c>
      <c r="D62" s="39">
        <f>D63+D64+D65+D67+D66</f>
        <v>20748.700000000004</v>
      </c>
      <c r="E62" s="39">
        <f>E63+E64+E65+E67+E66</f>
        <v>20741.300000000003</v>
      </c>
      <c r="F62" s="28">
        <f t="shared" si="4"/>
        <v>80.93849996097714</v>
      </c>
      <c r="G62" s="29">
        <f t="shared" si="9"/>
        <v>99.96433511497105</v>
      </c>
    </row>
    <row r="63" spans="1:7" ht="82.5" customHeight="1">
      <c r="A63" s="42" t="s">
        <v>184</v>
      </c>
      <c r="B63" s="44" t="s">
        <v>195</v>
      </c>
      <c r="C63" s="39">
        <v>5260.4</v>
      </c>
      <c r="D63" s="39">
        <v>3443.2</v>
      </c>
      <c r="E63" s="39">
        <v>3443.2</v>
      </c>
      <c r="F63" s="28">
        <f t="shared" si="4"/>
        <v>65.455098471599115</v>
      </c>
      <c r="G63" s="29">
        <f t="shared" si="9"/>
        <v>100</v>
      </c>
    </row>
    <row r="64" spans="1:7" ht="86.25" customHeight="1">
      <c r="A64" s="26" t="s">
        <v>185</v>
      </c>
      <c r="B64" s="27" t="s">
        <v>196</v>
      </c>
      <c r="C64" s="39">
        <v>6105.5</v>
      </c>
      <c r="D64" s="39">
        <v>4034.4</v>
      </c>
      <c r="E64" s="39">
        <v>4034.4</v>
      </c>
      <c r="F64" s="28">
        <f t="shared" si="4"/>
        <v>66.078126279583984</v>
      </c>
      <c r="G64" s="29">
        <f t="shared" si="9"/>
        <v>100</v>
      </c>
    </row>
    <row r="65" spans="1:7" ht="50.25" customHeight="1">
      <c r="A65" s="26" t="s">
        <v>186</v>
      </c>
      <c r="B65" s="27" t="s">
        <v>197</v>
      </c>
      <c r="C65" s="39">
        <v>3368.2</v>
      </c>
      <c r="D65" s="39">
        <v>2392</v>
      </c>
      <c r="E65" s="39">
        <v>2392</v>
      </c>
      <c r="F65" s="28">
        <f t="shared" si="4"/>
        <v>71.017160501157889</v>
      </c>
      <c r="G65" s="29">
        <f t="shared" si="9"/>
        <v>100</v>
      </c>
    </row>
    <row r="66" spans="1:7" ht="147" customHeight="1">
      <c r="A66" s="75" t="s">
        <v>365</v>
      </c>
      <c r="B66" s="27" t="s">
        <v>366</v>
      </c>
      <c r="C66" s="39">
        <v>885.2</v>
      </c>
      <c r="D66" s="39">
        <v>872.4</v>
      </c>
      <c r="E66" s="39">
        <v>865</v>
      </c>
      <c r="F66" s="28">
        <f t="shared" si="4"/>
        <v>97.718029823768632</v>
      </c>
      <c r="G66" s="29">
        <f t="shared" si="9"/>
        <v>99.151765245300325</v>
      </c>
    </row>
    <row r="67" spans="1:7" ht="96" customHeight="1">
      <c r="A67" s="45" t="s">
        <v>187</v>
      </c>
      <c r="B67" s="27" t="s">
        <v>273</v>
      </c>
      <c r="C67" s="39">
        <v>10006.700000000001</v>
      </c>
      <c r="D67" s="39">
        <v>10006.700000000001</v>
      </c>
      <c r="E67" s="39">
        <v>10006.700000000001</v>
      </c>
      <c r="F67" s="28">
        <f t="shared" si="4"/>
        <v>100</v>
      </c>
      <c r="G67" s="29">
        <f t="shared" si="9"/>
        <v>100</v>
      </c>
    </row>
    <row r="68" spans="1:7" s="21" customFormat="1" ht="31.5">
      <c r="A68" s="30" t="s">
        <v>63</v>
      </c>
      <c r="B68" s="31" t="s">
        <v>198</v>
      </c>
      <c r="C68" s="32">
        <f>C69+C70 +C115+C118+C120+C125+C122</f>
        <v>153911.79999999993</v>
      </c>
      <c r="D68" s="32">
        <f>D69+D70 +D115+D118+D120+D125+D122</f>
        <v>116610.50000000003</v>
      </c>
      <c r="E68" s="32">
        <f>E69+E70 +E115+E118+E120+E125+E122</f>
        <v>112725.79999999996</v>
      </c>
      <c r="F68" s="32">
        <f>E68/C68*100</f>
        <v>73.24051827085384</v>
      </c>
      <c r="G68" s="25">
        <f>E68/D68*100</f>
        <v>96.668653337392371</v>
      </c>
    </row>
    <row r="69" spans="1:7" ht="85.5" customHeight="1">
      <c r="A69" s="26" t="s">
        <v>303</v>
      </c>
      <c r="B69" s="27" t="s">
        <v>199</v>
      </c>
      <c r="C69" s="39">
        <v>3167</v>
      </c>
      <c r="D69" s="39">
        <v>1943.6</v>
      </c>
      <c r="E69" s="39">
        <v>1872.7</v>
      </c>
      <c r="F69" s="28">
        <f>E69/C69*100</f>
        <v>59.131670350489415</v>
      </c>
      <c r="G69" s="29">
        <f>E69/D69*100</f>
        <v>96.352130067915226</v>
      </c>
    </row>
    <row r="70" spans="1:7" ht="36.75" customHeight="1">
      <c r="A70" s="46" t="s">
        <v>274</v>
      </c>
      <c r="B70" s="47" t="s">
        <v>275</v>
      </c>
      <c r="C70" s="48">
        <f>C71</f>
        <v>142038.59999999998</v>
      </c>
      <c r="D70" s="48">
        <f>D71</f>
        <v>107871.90000000001</v>
      </c>
      <c r="E70" s="48">
        <f>E71</f>
        <v>104567.19999999997</v>
      </c>
      <c r="F70" s="49">
        <f>E70/C70*100</f>
        <v>73.618861351773376</v>
      </c>
      <c r="G70" s="50">
        <f>E70/D70*100</f>
        <v>96.936458892445543</v>
      </c>
    </row>
    <row r="71" spans="1:7" ht="52.5" customHeight="1">
      <c r="A71" s="46" t="s">
        <v>276</v>
      </c>
      <c r="B71" s="47" t="s">
        <v>203</v>
      </c>
      <c r="C71" s="48">
        <f>C73+C74+C75+C76+C77+C78+C79+C80+C81+C82+C83+C84+C85+C86+C87+C88+C89+C90+C91+C92+C93+C94+C95+C96+C97+C98+C99+C100+C101+C102+C103+C104+C105+C106+C107+C108+C109+C110+C111+C112+C113+C114</f>
        <v>142038.59999999998</v>
      </c>
      <c r="D71" s="48">
        <f>D73+D74+D75+D76+D77+D78+D79+D80+D81+D82+D83+D84+D85+D86+D87+D88+D89+D90+D91+D92+D93+D94+D95+D96+D97+D98+D99+D100+D101+D102+D103+D104+D105+D106+D107+D108+D109+D110+D111+D112+D113+D114</f>
        <v>107871.90000000001</v>
      </c>
      <c r="E71" s="48">
        <f>E73+E74+E75+E76+E77+E78+E79+E80+E81+E82+E83+E84+E85+E86+E87+E88+E89+E90+E91+E92+E93+E94+E95+E96+E97+E98+E99+E100+E101+E102+E103+E104+E105+E106+E107+E108+E109+E110+E111+E112+E113+E114</f>
        <v>104567.19999999997</v>
      </c>
      <c r="F71" s="49">
        <f>E71/C71*100</f>
        <v>73.618861351773376</v>
      </c>
      <c r="G71" s="50">
        <f>E71/D71*100</f>
        <v>96.936458892445543</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86" t="s">
        <v>278</v>
      </c>
      <c r="B73" s="44" t="s">
        <v>200</v>
      </c>
      <c r="C73" s="28">
        <v>2.4</v>
      </c>
      <c r="D73" s="28"/>
      <c r="E73" s="39"/>
      <c r="F73" s="49">
        <f t="shared" si="10"/>
        <v>0</v>
      </c>
      <c r="G73" s="50" t="e">
        <f t="shared" si="11"/>
        <v>#DIV/0!</v>
      </c>
    </row>
    <row r="74" spans="1:7" ht="82.5" customHeight="1">
      <c r="A74" s="52" t="s">
        <v>283</v>
      </c>
      <c r="B74" s="44" t="s">
        <v>201</v>
      </c>
      <c r="C74" s="28">
        <v>126.5</v>
      </c>
      <c r="D74" s="28">
        <v>126.5</v>
      </c>
      <c r="E74" s="39">
        <v>109.8</v>
      </c>
      <c r="F74" s="49">
        <f t="shared" ref="F74" si="12">E74/C74*100</f>
        <v>86.798418972332016</v>
      </c>
      <c r="G74" s="50">
        <f t="shared" ref="G74" si="13">E74/D74*100</f>
        <v>86.798418972332016</v>
      </c>
    </row>
    <row r="75" spans="1:7" ht="83.25" customHeight="1">
      <c r="A75" s="52" t="s">
        <v>288</v>
      </c>
      <c r="B75" s="44" t="s">
        <v>202</v>
      </c>
      <c r="C75" s="28">
        <v>1919.5</v>
      </c>
      <c r="D75" s="28">
        <v>1325</v>
      </c>
      <c r="E75" s="39">
        <v>1258.9000000000001</v>
      </c>
      <c r="F75" s="29">
        <f t="shared" ref="F75:F85" si="14">E75/C75*100</f>
        <v>65.584787705131546</v>
      </c>
      <c r="G75" s="29">
        <f t="shared" ref="G75:G109" si="15">E75/D75*100</f>
        <v>95.011320754716991</v>
      </c>
    </row>
    <row r="76" spans="1:7" ht="50.25" customHeight="1">
      <c r="A76" s="52" t="s">
        <v>289</v>
      </c>
      <c r="B76" s="44" t="s">
        <v>204</v>
      </c>
      <c r="C76" s="28">
        <v>315.7</v>
      </c>
      <c r="D76" s="28">
        <v>315.7</v>
      </c>
      <c r="E76" s="39">
        <v>315.7</v>
      </c>
      <c r="F76" s="29">
        <f t="shared" si="14"/>
        <v>100</v>
      </c>
      <c r="G76" s="29">
        <f t="shared" si="15"/>
        <v>100</v>
      </c>
    </row>
    <row r="77" spans="1:7" ht="69" customHeight="1">
      <c r="A77" s="52" t="s">
        <v>304</v>
      </c>
      <c r="B77" s="44" t="s">
        <v>205</v>
      </c>
      <c r="C77" s="28">
        <v>15.3</v>
      </c>
      <c r="D77" s="28">
        <v>3.6</v>
      </c>
      <c r="E77" s="39">
        <v>2.1</v>
      </c>
      <c r="F77" s="29">
        <f t="shared" si="14"/>
        <v>13.725490196078432</v>
      </c>
      <c r="G77" s="29">
        <f t="shared" si="15"/>
        <v>58.333333333333336</v>
      </c>
    </row>
    <row r="78" spans="1:7" ht="99.75" customHeight="1">
      <c r="A78" s="86" t="s">
        <v>305</v>
      </c>
      <c r="B78" s="44" t="s">
        <v>206</v>
      </c>
      <c r="C78" s="28">
        <v>2992.6</v>
      </c>
      <c r="D78" s="28">
        <v>1995.2</v>
      </c>
      <c r="E78" s="39">
        <v>1995.2</v>
      </c>
      <c r="F78" s="29">
        <f>E78/C78*100</f>
        <v>66.671122101182917</v>
      </c>
      <c r="G78" s="29">
        <f t="shared" si="15"/>
        <v>100</v>
      </c>
    </row>
    <row r="79" spans="1:7" ht="102" customHeight="1">
      <c r="A79" s="86" t="s">
        <v>305</v>
      </c>
      <c r="B79" s="44" t="s">
        <v>231</v>
      </c>
      <c r="C79" s="28">
        <v>3.1</v>
      </c>
      <c r="D79" s="28">
        <v>3.1</v>
      </c>
      <c r="E79" s="39">
        <v>3.1</v>
      </c>
      <c r="F79" s="29">
        <f t="shared" si="14"/>
        <v>100</v>
      </c>
      <c r="G79" s="29">
        <f t="shared" si="15"/>
        <v>100</v>
      </c>
    </row>
    <row r="80" spans="1:7" ht="68.25" customHeight="1">
      <c r="A80" s="52" t="s">
        <v>318</v>
      </c>
      <c r="B80" s="44" t="s">
        <v>317</v>
      </c>
      <c r="C80" s="28">
        <v>1733.2</v>
      </c>
      <c r="D80" s="28">
        <v>1733.2</v>
      </c>
      <c r="E80" s="39">
        <v>1618.2</v>
      </c>
      <c r="F80" s="29">
        <f t="shared" si="14"/>
        <v>93.364874221093928</v>
      </c>
      <c r="G80" s="29">
        <f t="shared" si="15"/>
        <v>93.364874221093928</v>
      </c>
    </row>
    <row r="81" spans="1:7" ht="68.25" customHeight="1">
      <c r="A81" s="52" t="s">
        <v>330</v>
      </c>
      <c r="B81" s="44" t="s">
        <v>347</v>
      </c>
      <c r="C81" s="28">
        <v>62.1</v>
      </c>
      <c r="D81" s="28">
        <v>41.4</v>
      </c>
      <c r="E81" s="39">
        <v>41.4</v>
      </c>
      <c r="F81" s="29">
        <f t="shared" si="14"/>
        <v>66.666666666666657</v>
      </c>
      <c r="G81" s="29">
        <f t="shared" si="15"/>
        <v>100</v>
      </c>
    </row>
    <row r="82" spans="1:7" ht="63.75" customHeight="1">
      <c r="A82" s="52" t="s">
        <v>320</v>
      </c>
      <c r="B82" s="44" t="s">
        <v>319</v>
      </c>
      <c r="C82" s="28">
        <v>70.400000000000006</v>
      </c>
      <c r="D82" s="28">
        <v>53.1</v>
      </c>
      <c r="E82" s="39">
        <v>48.8</v>
      </c>
      <c r="F82" s="29">
        <f t="shared" si="14"/>
        <v>69.318181818181813</v>
      </c>
      <c r="G82" s="29">
        <f t="shared" si="15"/>
        <v>91.902071563088512</v>
      </c>
    </row>
    <row r="83" spans="1:7" ht="84" customHeight="1">
      <c r="A83" s="52" t="s">
        <v>280</v>
      </c>
      <c r="B83" s="44" t="s">
        <v>230</v>
      </c>
      <c r="C83" s="28">
        <v>67389.100000000006</v>
      </c>
      <c r="D83" s="28">
        <v>53079.3</v>
      </c>
      <c r="E83" s="39">
        <v>52621.2</v>
      </c>
      <c r="F83" s="29">
        <f t="shared" si="14"/>
        <v>78.085625123350795</v>
      </c>
      <c r="G83" s="29">
        <f t="shared" si="15"/>
        <v>99.13695169303287</v>
      </c>
    </row>
    <row r="84" spans="1:7" ht="86.25" customHeight="1">
      <c r="A84" s="52" t="s">
        <v>282</v>
      </c>
      <c r="B84" s="44" t="s">
        <v>229</v>
      </c>
      <c r="C84" s="28">
        <v>12.4</v>
      </c>
      <c r="D84" s="28">
        <v>6.5</v>
      </c>
      <c r="E84" s="39">
        <v>6.5</v>
      </c>
      <c r="F84" s="29">
        <f t="shared" si="14"/>
        <v>52.419354838709673</v>
      </c>
      <c r="G84" s="29">
        <f t="shared" si="15"/>
        <v>100</v>
      </c>
    </row>
    <row r="85" spans="1:7" ht="99" customHeight="1">
      <c r="A85" s="86" t="s">
        <v>290</v>
      </c>
      <c r="B85" s="44" t="s">
        <v>228</v>
      </c>
      <c r="C85" s="28">
        <v>517.70000000000005</v>
      </c>
      <c r="D85" s="28">
        <v>334.4</v>
      </c>
      <c r="E85" s="39">
        <v>334.4</v>
      </c>
      <c r="F85" s="29">
        <f t="shared" si="14"/>
        <v>64.593393857446387</v>
      </c>
      <c r="G85" s="29">
        <f t="shared" si="15"/>
        <v>100</v>
      </c>
    </row>
    <row r="86" spans="1:7" ht="96.75" customHeight="1">
      <c r="A86" s="86" t="s">
        <v>277</v>
      </c>
      <c r="B86" s="44" t="s">
        <v>227</v>
      </c>
      <c r="C86" s="28">
        <v>14779.9</v>
      </c>
      <c r="D86" s="28">
        <v>9118.7000000000007</v>
      </c>
      <c r="E86" s="39">
        <v>9031.7999999999993</v>
      </c>
      <c r="F86" s="29">
        <f t="shared" ref="F86:F93" si="16">E86/C86*100</f>
        <v>61.108667852962462</v>
      </c>
      <c r="G86" s="29">
        <f t="shared" si="15"/>
        <v>99.047013280401799</v>
      </c>
    </row>
    <row r="87" spans="1:7" ht="174" customHeight="1">
      <c r="A87" s="86" t="s">
        <v>370</v>
      </c>
      <c r="B87" s="44" t="s">
        <v>367</v>
      </c>
      <c r="C87" s="28">
        <v>2250.4</v>
      </c>
      <c r="D87" s="28">
        <v>2220.8000000000002</v>
      </c>
      <c r="E87" s="39">
        <v>2220.8000000000002</v>
      </c>
      <c r="F87" s="29">
        <f t="shared" si="16"/>
        <v>98.684678279417</v>
      </c>
      <c r="G87" s="29">
        <f t="shared" si="15"/>
        <v>100</v>
      </c>
    </row>
    <row r="88" spans="1:7" ht="74.25" customHeight="1">
      <c r="A88" s="86" t="s">
        <v>369</v>
      </c>
      <c r="B88" s="44" t="s">
        <v>368</v>
      </c>
      <c r="C88" s="28">
        <v>26.9</v>
      </c>
      <c r="D88" s="28">
        <v>26.9</v>
      </c>
      <c r="E88" s="39"/>
      <c r="F88" s="29"/>
      <c r="G88" s="29">
        <f t="shared" si="15"/>
        <v>0</v>
      </c>
    </row>
    <row r="89" spans="1:7" ht="82.5" customHeight="1">
      <c r="A89" s="52" t="s">
        <v>284</v>
      </c>
      <c r="B89" s="44" t="s">
        <v>226</v>
      </c>
      <c r="C89" s="28">
        <v>8</v>
      </c>
      <c r="D89" s="28">
        <v>5.4</v>
      </c>
      <c r="E89" s="39">
        <v>2.8</v>
      </c>
      <c r="F89" s="29">
        <f t="shared" si="16"/>
        <v>35</v>
      </c>
      <c r="G89" s="29">
        <f t="shared" si="15"/>
        <v>51.851851851851848</v>
      </c>
    </row>
    <row r="90" spans="1:7" ht="115.5" customHeight="1">
      <c r="A90" s="86" t="s">
        <v>291</v>
      </c>
      <c r="B90" s="44" t="s">
        <v>232</v>
      </c>
      <c r="C90" s="28">
        <v>2089.6</v>
      </c>
      <c r="D90" s="28">
        <v>1981.6</v>
      </c>
      <c r="E90" s="39">
        <v>138.69999999999999</v>
      </c>
      <c r="F90" s="29">
        <f t="shared" si="16"/>
        <v>6.6376339969372129</v>
      </c>
      <c r="G90" s="29">
        <f t="shared" si="15"/>
        <v>6.9993944287444485</v>
      </c>
    </row>
    <row r="91" spans="1:7" ht="150.75" customHeight="1">
      <c r="A91" s="86" t="s">
        <v>292</v>
      </c>
      <c r="B91" s="44" t="s">
        <v>225</v>
      </c>
      <c r="C91" s="28">
        <v>142.5</v>
      </c>
      <c r="D91" s="28">
        <v>86.5</v>
      </c>
      <c r="E91" s="39">
        <v>86.5</v>
      </c>
      <c r="F91" s="29">
        <f t="shared" si="16"/>
        <v>60.701754385964911</v>
      </c>
      <c r="G91" s="29">
        <f t="shared" si="15"/>
        <v>100</v>
      </c>
    </row>
    <row r="92" spans="1:7" ht="256.5" customHeight="1">
      <c r="A92" s="86" t="s">
        <v>293</v>
      </c>
      <c r="B92" s="44" t="s">
        <v>224</v>
      </c>
      <c r="C92" s="28">
        <v>7777.6</v>
      </c>
      <c r="D92" s="28">
        <v>5894.3</v>
      </c>
      <c r="E92" s="39">
        <v>5823.7</v>
      </c>
      <c r="F92" s="29">
        <f t="shared" si="16"/>
        <v>74.877854350956582</v>
      </c>
      <c r="G92" s="29">
        <f t="shared" si="15"/>
        <v>98.802232665456444</v>
      </c>
    </row>
    <row r="93" spans="1:7" ht="118.5" customHeight="1">
      <c r="A93" s="87" t="s">
        <v>294</v>
      </c>
      <c r="B93" s="44" t="s">
        <v>223</v>
      </c>
      <c r="C93" s="28">
        <v>68.900000000000006</v>
      </c>
      <c r="D93" s="28">
        <v>44.4</v>
      </c>
      <c r="E93" s="39">
        <v>44.4</v>
      </c>
      <c r="F93" s="29">
        <f t="shared" si="16"/>
        <v>64.441219158200283</v>
      </c>
      <c r="G93" s="29">
        <f t="shared" si="15"/>
        <v>100</v>
      </c>
    </row>
    <row r="94" spans="1:7" ht="69" customHeight="1">
      <c r="A94" s="52" t="s">
        <v>296</v>
      </c>
      <c r="B94" s="44" t="s">
        <v>222</v>
      </c>
      <c r="C94" s="28">
        <v>631.5</v>
      </c>
      <c r="D94" s="28">
        <v>473.2</v>
      </c>
      <c r="E94" s="39">
        <v>422.9</v>
      </c>
      <c r="F94" s="29">
        <f t="shared" ref="F94:F109" si="17">E94/C94*100</f>
        <v>66.967537608867772</v>
      </c>
      <c r="G94" s="29">
        <f t="shared" si="15"/>
        <v>89.370245139475898</v>
      </c>
    </row>
    <row r="95" spans="1:7" ht="64.5" customHeight="1">
      <c r="A95" s="52" t="s">
        <v>297</v>
      </c>
      <c r="B95" s="44" t="s">
        <v>221</v>
      </c>
      <c r="C95" s="28">
        <v>725.3</v>
      </c>
      <c r="D95" s="28">
        <v>283</v>
      </c>
      <c r="E95" s="39">
        <v>283</v>
      </c>
      <c r="F95" s="29">
        <f t="shared" si="17"/>
        <v>39.018337239762857</v>
      </c>
      <c r="G95" s="29">
        <f t="shared" si="15"/>
        <v>100</v>
      </c>
    </row>
    <row r="96" spans="1:7" ht="114.75" customHeight="1">
      <c r="A96" s="86" t="s">
        <v>285</v>
      </c>
      <c r="B96" s="44" t="s">
        <v>220</v>
      </c>
      <c r="C96" s="28">
        <v>3928.1</v>
      </c>
      <c r="D96" s="28">
        <v>3189.8</v>
      </c>
      <c r="E96" s="39">
        <v>3189.8</v>
      </c>
      <c r="F96" s="29">
        <f t="shared" si="17"/>
        <v>81.204653649347009</v>
      </c>
      <c r="G96" s="29">
        <f t="shared" si="15"/>
        <v>100</v>
      </c>
    </row>
    <row r="97" spans="1:7" ht="129.75" customHeight="1">
      <c r="A97" s="86" t="s">
        <v>286</v>
      </c>
      <c r="B97" s="44" t="s">
        <v>219</v>
      </c>
      <c r="C97" s="28">
        <v>52.7</v>
      </c>
      <c r="D97" s="28">
        <v>35.200000000000003</v>
      </c>
      <c r="E97" s="39">
        <v>35.200000000000003</v>
      </c>
      <c r="F97" s="29">
        <f t="shared" si="17"/>
        <v>66.793168880455411</v>
      </c>
      <c r="G97" s="29">
        <f t="shared" si="15"/>
        <v>100</v>
      </c>
    </row>
    <row r="98" spans="1:7" ht="115.5" customHeight="1">
      <c r="A98" s="86" t="s">
        <v>287</v>
      </c>
      <c r="B98" s="44" t="s">
        <v>218</v>
      </c>
      <c r="C98" s="28">
        <v>18.899999999999999</v>
      </c>
      <c r="D98" s="28">
        <v>12.8</v>
      </c>
      <c r="E98" s="39">
        <v>12.8</v>
      </c>
      <c r="F98" s="29">
        <f t="shared" si="17"/>
        <v>67.724867724867735</v>
      </c>
      <c r="G98" s="29">
        <f t="shared" si="15"/>
        <v>100</v>
      </c>
    </row>
    <row r="99" spans="1:7" ht="238.5" customHeight="1">
      <c r="A99" s="86" t="s">
        <v>298</v>
      </c>
      <c r="B99" s="44" t="s">
        <v>66</v>
      </c>
      <c r="C99" s="28">
        <v>14785.4</v>
      </c>
      <c r="D99" s="28">
        <v>11537.9</v>
      </c>
      <c r="E99" s="39">
        <v>11537.9</v>
      </c>
      <c r="F99" s="29">
        <f t="shared" si="17"/>
        <v>78.035765011430186</v>
      </c>
      <c r="G99" s="29">
        <f t="shared" si="15"/>
        <v>100</v>
      </c>
    </row>
    <row r="100" spans="1:7" ht="79.5" customHeight="1">
      <c r="A100" s="52" t="s">
        <v>299</v>
      </c>
      <c r="B100" s="44" t="s">
        <v>217</v>
      </c>
      <c r="C100" s="28">
        <v>332.8</v>
      </c>
      <c r="D100" s="28">
        <v>131.6</v>
      </c>
      <c r="E100" s="39">
        <v>74.7</v>
      </c>
      <c r="F100" s="29">
        <f t="shared" si="17"/>
        <v>22.44591346153846</v>
      </c>
      <c r="G100" s="29">
        <f t="shared" si="15"/>
        <v>56.762917933130709</v>
      </c>
    </row>
    <row r="101" spans="1:7" ht="81" customHeight="1">
      <c r="A101" s="52" t="s">
        <v>300</v>
      </c>
      <c r="B101" s="44" t="s">
        <v>216</v>
      </c>
      <c r="C101" s="28">
        <v>631.4</v>
      </c>
      <c r="D101" s="28">
        <v>494.5</v>
      </c>
      <c r="E101" s="39">
        <v>490.2</v>
      </c>
      <c r="F101" s="29">
        <f t="shared" si="17"/>
        <v>77.636997149192283</v>
      </c>
      <c r="G101" s="29">
        <f t="shared" si="15"/>
        <v>99.130434782608688</v>
      </c>
    </row>
    <row r="102" spans="1:7" ht="102.75" customHeight="1">
      <c r="A102" s="86"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v>2.6</v>
      </c>
      <c r="E103" s="39">
        <v>1.3</v>
      </c>
      <c r="F103" s="29">
        <f t="shared" si="17"/>
        <v>4.5454545454545459</v>
      </c>
      <c r="G103" s="29">
        <f t="shared" si="15"/>
        <v>50</v>
      </c>
    </row>
    <row r="104" spans="1:7" ht="63" customHeight="1">
      <c r="A104" s="52" t="s">
        <v>302</v>
      </c>
      <c r="B104" s="44" t="s">
        <v>213</v>
      </c>
      <c r="C104" s="28">
        <v>4069.5</v>
      </c>
      <c r="D104" s="28">
        <v>3100.5</v>
      </c>
      <c r="E104" s="39">
        <v>3007.7</v>
      </c>
      <c r="F104" s="29">
        <f t="shared" si="17"/>
        <v>73.908342548224596</v>
      </c>
      <c r="G104" s="29">
        <f t="shared" si="15"/>
        <v>97.006934365424925</v>
      </c>
    </row>
    <row r="105" spans="1:7" ht="117.75" customHeight="1">
      <c r="A105" s="86" t="s">
        <v>295</v>
      </c>
      <c r="B105" s="44" t="s">
        <v>212</v>
      </c>
      <c r="C105" s="28">
        <v>251.9</v>
      </c>
      <c r="D105" s="28"/>
      <c r="E105" s="39"/>
      <c r="F105" s="29">
        <f t="shared" si="17"/>
        <v>0</v>
      </c>
      <c r="G105" s="29" t="e">
        <f t="shared" si="15"/>
        <v>#DIV/0!</v>
      </c>
    </row>
    <row r="106" spans="1:7" ht="52.5" customHeight="1">
      <c r="A106" s="52" t="s">
        <v>279</v>
      </c>
      <c r="B106" s="44" t="s">
        <v>211</v>
      </c>
      <c r="C106" s="28">
        <v>984.3</v>
      </c>
      <c r="D106" s="28">
        <v>984.3</v>
      </c>
      <c r="E106" s="39">
        <v>984.3</v>
      </c>
      <c r="F106" s="29">
        <f t="shared" si="17"/>
        <v>100</v>
      </c>
      <c r="G106" s="29">
        <f t="shared" si="15"/>
        <v>100</v>
      </c>
    </row>
    <row r="107" spans="1:7" ht="66.75" customHeight="1">
      <c r="A107" s="103" t="s">
        <v>372</v>
      </c>
      <c r="B107" s="44" t="s">
        <v>371</v>
      </c>
      <c r="C107" s="28">
        <v>500.2</v>
      </c>
      <c r="D107" s="28">
        <v>500.2</v>
      </c>
      <c r="E107" s="39">
        <v>500.2</v>
      </c>
      <c r="F107" s="29">
        <f t="shared" si="17"/>
        <v>100</v>
      </c>
      <c r="G107" s="29">
        <f t="shared" si="15"/>
        <v>100</v>
      </c>
    </row>
    <row r="108" spans="1:7" ht="80.25" customHeight="1">
      <c r="A108" s="52" t="s">
        <v>332</v>
      </c>
      <c r="B108" s="44" t="s">
        <v>331</v>
      </c>
      <c r="C108" s="28">
        <v>105.5</v>
      </c>
      <c r="D108" s="28">
        <v>105.5</v>
      </c>
      <c r="E108" s="39"/>
      <c r="F108" s="29"/>
      <c r="G108" s="29">
        <f t="shared" si="15"/>
        <v>0</v>
      </c>
    </row>
    <row r="109" spans="1:7" ht="114" customHeight="1">
      <c r="A109" s="99" t="s">
        <v>359</v>
      </c>
      <c r="B109" s="44" t="s">
        <v>358</v>
      </c>
      <c r="C109" s="28">
        <v>40</v>
      </c>
      <c r="D109" s="28"/>
      <c r="E109" s="39"/>
      <c r="F109" s="29">
        <f t="shared" si="17"/>
        <v>0</v>
      </c>
      <c r="G109" s="29" t="e">
        <f t="shared" si="15"/>
        <v>#DIV/0!</v>
      </c>
    </row>
    <row r="110" spans="1:7" ht="78" customHeight="1">
      <c r="A110" s="52" t="s">
        <v>281</v>
      </c>
      <c r="B110" s="44" t="s">
        <v>210</v>
      </c>
      <c r="C110" s="28">
        <v>10212.5</v>
      </c>
      <c r="D110" s="28">
        <v>7069.8</v>
      </c>
      <c r="E110" s="39">
        <v>7069.8</v>
      </c>
      <c r="F110" s="29">
        <f t="shared" ref="F110:F117" si="18">E110/C110*100</f>
        <v>69.226927784577725</v>
      </c>
      <c r="G110" s="29">
        <f t="shared" ref="G110:G131" si="19">E110/D110*100</f>
        <v>100</v>
      </c>
    </row>
    <row r="111" spans="1:7" ht="69" customHeight="1">
      <c r="A111" s="74" t="s">
        <v>348</v>
      </c>
      <c r="B111" s="44" t="s">
        <v>329</v>
      </c>
      <c r="C111" s="28">
        <v>482.8</v>
      </c>
      <c r="D111" s="28">
        <v>322</v>
      </c>
      <c r="E111" s="39">
        <v>318.5</v>
      </c>
      <c r="F111" s="29">
        <f t="shared" si="18"/>
        <v>65.969345484672743</v>
      </c>
      <c r="G111" s="29">
        <f t="shared" si="19"/>
        <v>98.91304347826086</v>
      </c>
    </row>
    <row r="112" spans="1:7" ht="189.75" customHeight="1">
      <c r="A112" s="74" t="s">
        <v>353</v>
      </c>
      <c r="B112" s="44" t="s">
        <v>352</v>
      </c>
      <c r="C112" s="28">
        <v>294</v>
      </c>
      <c r="D112" s="28">
        <v>269</v>
      </c>
      <c r="E112" s="39">
        <v>249</v>
      </c>
      <c r="F112" s="29">
        <f t="shared" si="18"/>
        <v>84.693877551020407</v>
      </c>
      <c r="G112" s="29">
        <f t="shared" si="19"/>
        <v>92.565055762081784</v>
      </c>
    </row>
    <row r="113" spans="1:7" ht="131.25" customHeight="1">
      <c r="A113" s="74" t="s">
        <v>354</v>
      </c>
      <c r="B113" s="44" t="s">
        <v>351</v>
      </c>
      <c r="C113" s="28">
        <v>303.2</v>
      </c>
      <c r="D113" s="28">
        <v>258.2</v>
      </c>
      <c r="E113" s="39">
        <v>229.7</v>
      </c>
      <c r="F113" s="29">
        <f t="shared" si="18"/>
        <v>75.758575197889172</v>
      </c>
      <c r="G113" s="29">
        <f t="shared" si="19"/>
        <v>88.962044926413625</v>
      </c>
    </row>
    <row r="114" spans="1:7" ht="100.5" customHeight="1">
      <c r="A114" s="74" t="s">
        <v>357</v>
      </c>
      <c r="B114" s="44" t="s">
        <v>356</v>
      </c>
      <c r="C114" s="28">
        <v>1350</v>
      </c>
      <c r="D114" s="28">
        <v>700</v>
      </c>
      <c r="E114" s="39">
        <v>450</v>
      </c>
      <c r="F114" s="29">
        <f t="shared" si="18"/>
        <v>33.333333333333329</v>
      </c>
      <c r="G114" s="29">
        <f t="shared" si="19"/>
        <v>64.285714285714292</v>
      </c>
    </row>
    <row r="115" spans="1:7" ht="79.5" customHeight="1">
      <c r="A115" s="83" t="s">
        <v>257</v>
      </c>
      <c r="B115" s="47" t="s">
        <v>256</v>
      </c>
      <c r="C115" s="49">
        <f>C116+C117</f>
        <v>3324.3</v>
      </c>
      <c r="D115" s="49">
        <f>D116+D117</f>
        <v>1557.3</v>
      </c>
      <c r="E115" s="49">
        <f>E116+E117</f>
        <v>1512</v>
      </c>
      <c r="F115" s="49">
        <f t="shared" ref="F115" si="20">E115/C115*100</f>
        <v>45.483259633607069</v>
      </c>
      <c r="G115" s="50">
        <f t="shared" ref="G115" si="21">E115/D115*100</f>
        <v>97.091119244846851</v>
      </c>
    </row>
    <row r="116" spans="1:7" ht="91.5" customHeight="1">
      <c r="A116" s="82" t="s">
        <v>268</v>
      </c>
      <c r="B116" s="27" t="s">
        <v>209</v>
      </c>
      <c r="C116" s="39">
        <v>265.89999999999998</v>
      </c>
      <c r="D116" s="39">
        <v>124.6</v>
      </c>
      <c r="E116" s="39">
        <v>121</v>
      </c>
      <c r="F116" s="28">
        <f t="shared" si="18"/>
        <v>45.50582925911997</v>
      </c>
      <c r="G116" s="29">
        <f t="shared" si="19"/>
        <v>97.110754414125196</v>
      </c>
    </row>
    <row r="117" spans="1:7" ht="81.75" customHeight="1">
      <c r="A117" s="53" t="s">
        <v>270</v>
      </c>
      <c r="B117" s="27" t="s">
        <v>208</v>
      </c>
      <c r="C117" s="39">
        <v>3058.4</v>
      </c>
      <c r="D117" s="39">
        <v>1432.7</v>
      </c>
      <c r="E117" s="39">
        <v>1391</v>
      </c>
      <c r="F117" s="28">
        <f t="shared" si="18"/>
        <v>45.481297410410669</v>
      </c>
      <c r="G117" s="29">
        <f t="shared" si="19"/>
        <v>97.089411600474634</v>
      </c>
    </row>
    <row r="118" spans="1:7" ht="51.75" customHeight="1">
      <c r="A118" s="84" t="s">
        <v>261</v>
      </c>
      <c r="B118" s="47" t="s">
        <v>258</v>
      </c>
      <c r="C118" s="48">
        <f>C119</f>
        <v>682.5</v>
      </c>
      <c r="D118" s="48">
        <f t="shared" ref="D118:E118" si="22">D119</f>
        <v>674.5</v>
      </c>
      <c r="E118" s="48">
        <f t="shared" si="22"/>
        <v>454.9</v>
      </c>
      <c r="F118" s="49">
        <f t="shared" ref="F118:F132" si="23">E118/C118*100</f>
        <v>66.652014652014643</v>
      </c>
      <c r="G118" s="50">
        <f t="shared" si="19"/>
        <v>67.442550037064493</v>
      </c>
    </row>
    <row r="119" spans="1:7" ht="50.25" customHeight="1">
      <c r="A119" s="53" t="s">
        <v>269</v>
      </c>
      <c r="B119" s="27" t="s">
        <v>259</v>
      </c>
      <c r="C119" s="39">
        <v>682.5</v>
      </c>
      <c r="D119" s="39">
        <v>674.5</v>
      </c>
      <c r="E119" s="39">
        <v>454.9</v>
      </c>
      <c r="F119" s="28">
        <f t="shared" si="23"/>
        <v>66.652014652014643</v>
      </c>
      <c r="G119" s="29">
        <f t="shared" si="19"/>
        <v>67.442550037064493</v>
      </c>
    </row>
    <row r="120" spans="1:7" ht="62.25" customHeight="1">
      <c r="A120" s="84"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63.75" customHeight="1">
      <c r="A122" s="85" t="s">
        <v>321</v>
      </c>
      <c r="B122" s="47" t="s">
        <v>322</v>
      </c>
      <c r="C122" s="48">
        <f>SUM(C123:C124)</f>
        <v>4690.3</v>
      </c>
      <c r="D122" s="48">
        <f>SUM(D123:D124)</f>
        <v>4554.1000000000004</v>
      </c>
      <c r="E122" s="48">
        <f>SUM(E123:E124)</f>
        <v>4310.3</v>
      </c>
      <c r="F122" s="28">
        <f t="shared" ref="F122:F124" si="25">E122/C122*100</f>
        <v>91.898172824766007</v>
      </c>
      <c r="G122" s="29">
        <f t="shared" ref="G122:G124" si="26">E122/D122*100</f>
        <v>94.64658220065435</v>
      </c>
    </row>
    <row r="123" spans="1:7" ht="96" customHeight="1">
      <c r="A123" s="82" t="s">
        <v>323</v>
      </c>
      <c r="B123" s="27" t="s">
        <v>324</v>
      </c>
      <c r="C123" s="39">
        <v>375.2</v>
      </c>
      <c r="D123" s="39">
        <v>364.3</v>
      </c>
      <c r="E123" s="39">
        <v>344.8</v>
      </c>
      <c r="F123" s="28">
        <f t="shared" si="25"/>
        <v>91.897654584221755</v>
      </c>
      <c r="G123" s="29">
        <f t="shared" si="26"/>
        <v>94.647268734559432</v>
      </c>
    </row>
    <row r="124" spans="1:7" ht="78.75" customHeight="1">
      <c r="A124" s="82" t="s">
        <v>325</v>
      </c>
      <c r="B124" s="27" t="s">
        <v>326</v>
      </c>
      <c r="C124" s="39">
        <v>4315.1000000000004</v>
      </c>
      <c r="D124" s="39">
        <v>4189.8</v>
      </c>
      <c r="E124" s="39">
        <v>3965.5</v>
      </c>
      <c r="F124" s="28">
        <f t="shared" si="25"/>
        <v>91.898217886028121</v>
      </c>
      <c r="G124" s="29">
        <f t="shared" si="26"/>
        <v>94.646522507040913</v>
      </c>
    </row>
    <row r="125" spans="1:7" s="93" customFormat="1" ht="66.75" customHeight="1">
      <c r="A125" s="91" t="s">
        <v>263</v>
      </c>
      <c r="B125" s="81" t="s">
        <v>264</v>
      </c>
      <c r="C125" s="49">
        <f t="shared" ref="C125:E125" si="27">C126+C127</f>
        <v>8.7999999999999989</v>
      </c>
      <c r="D125" s="49">
        <f t="shared" si="27"/>
        <v>8.7999999999999989</v>
      </c>
      <c r="E125" s="49">
        <f t="shared" si="27"/>
        <v>8.6999999999999993</v>
      </c>
      <c r="F125" s="49">
        <f t="shared" si="23"/>
        <v>98.86363636363636</v>
      </c>
      <c r="G125" s="92">
        <f t="shared" si="19"/>
        <v>98.86363636363636</v>
      </c>
    </row>
    <row r="126" spans="1:7" ht="98.25" customHeight="1">
      <c r="A126" s="53" t="s">
        <v>272</v>
      </c>
      <c r="B126" s="27" t="s">
        <v>266</v>
      </c>
      <c r="C126" s="39">
        <v>0.7</v>
      </c>
      <c r="D126" s="39">
        <v>0.7</v>
      </c>
      <c r="E126" s="39">
        <v>0.7</v>
      </c>
      <c r="F126" s="28">
        <f t="shared" ref="F126:F127" si="28">E126/C126*100</f>
        <v>100</v>
      </c>
      <c r="G126" s="29">
        <f t="shared" ref="G126:G127" si="29">E126/D126*100</f>
        <v>100</v>
      </c>
    </row>
    <row r="127" spans="1:7" ht="80.25" customHeight="1">
      <c r="A127" s="53" t="s">
        <v>271</v>
      </c>
      <c r="B127" s="27" t="s">
        <v>265</v>
      </c>
      <c r="C127" s="39">
        <v>8.1</v>
      </c>
      <c r="D127" s="39">
        <v>8.1</v>
      </c>
      <c r="E127" s="39">
        <v>8</v>
      </c>
      <c r="F127" s="28">
        <f t="shared" si="28"/>
        <v>98.765432098765444</v>
      </c>
      <c r="G127" s="29">
        <f t="shared" si="29"/>
        <v>98.765432098765444</v>
      </c>
    </row>
    <row r="128" spans="1:7" ht="29.25" customHeight="1" thickBot="1">
      <c r="A128" s="88" t="s">
        <v>307</v>
      </c>
      <c r="B128" s="89" t="s">
        <v>308</v>
      </c>
      <c r="C128" s="90">
        <f>C129+C130</f>
        <v>9232.9</v>
      </c>
      <c r="D128" s="90">
        <f>D129+D130</f>
        <v>6003.9</v>
      </c>
      <c r="E128" s="90">
        <f>E129+E130</f>
        <v>5989</v>
      </c>
      <c r="F128" s="100">
        <f t="shared" si="23"/>
        <v>64.865860130619851</v>
      </c>
      <c r="G128" s="101">
        <f t="shared" si="19"/>
        <v>99.751827978480662</v>
      </c>
    </row>
    <row r="129" spans="1:7" ht="145.5" customHeight="1" thickBot="1">
      <c r="A129" s="104" t="s">
        <v>360</v>
      </c>
      <c r="B129" s="105" t="s">
        <v>333</v>
      </c>
      <c r="C129" s="106">
        <v>9159</v>
      </c>
      <c r="D129" s="106">
        <v>5930</v>
      </c>
      <c r="E129" s="106">
        <v>5930</v>
      </c>
      <c r="F129" s="107">
        <f t="shared" si="23"/>
        <v>64.745059504312692</v>
      </c>
      <c r="G129" s="108">
        <f t="shared" si="19"/>
        <v>100</v>
      </c>
    </row>
    <row r="130" spans="1:7" ht="34.5" customHeight="1" thickBot="1">
      <c r="A130" s="109" t="s">
        <v>373</v>
      </c>
      <c r="B130" s="110" t="s">
        <v>374</v>
      </c>
      <c r="C130" s="111">
        <f>C131</f>
        <v>73.900000000000006</v>
      </c>
      <c r="D130" s="111">
        <f>D131</f>
        <v>73.900000000000006</v>
      </c>
      <c r="E130" s="111">
        <f>E131</f>
        <v>59</v>
      </c>
      <c r="F130" s="120">
        <f t="shared" si="23"/>
        <v>79.837618403247617</v>
      </c>
      <c r="G130" s="121">
        <f t="shared" si="19"/>
        <v>79.837618403247617</v>
      </c>
    </row>
    <row r="131" spans="1:7" ht="58.5" customHeight="1" thickBot="1">
      <c r="A131" s="112" t="s">
        <v>375</v>
      </c>
      <c r="B131" s="113" t="s">
        <v>376</v>
      </c>
      <c r="C131" s="106">
        <v>73.900000000000006</v>
      </c>
      <c r="D131" s="106">
        <v>73.900000000000006</v>
      </c>
      <c r="E131" s="106">
        <v>59</v>
      </c>
      <c r="F131" s="119">
        <f t="shared" si="23"/>
        <v>79.837618403247617</v>
      </c>
      <c r="G131" s="106">
        <f t="shared" si="19"/>
        <v>79.837618403247617</v>
      </c>
    </row>
    <row r="132" spans="1:7" s="54" customFormat="1" ht="21" customHeight="1" thickBot="1">
      <c r="A132" s="115" t="s">
        <v>67</v>
      </c>
      <c r="B132" s="116" t="s">
        <v>68</v>
      </c>
      <c r="C132" s="117">
        <f>C36+C6</f>
        <v>338112.39999999991</v>
      </c>
      <c r="D132" s="117">
        <f>D36+D6</f>
        <v>242813.00000000006</v>
      </c>
      <c r="E132" s="117">
        <f>E36+E6</f>
        <v>236761.59999999995</v>
      </c>
      <c r="F132" s="117">
        <f t="shared" si="23"/>
        <v>70.024524388931013</v>
      </c>
      <c r="G132" s="118">
        <f t="shared" ref="G132" si="30">E132/D132*100</f>
        <v>97.507794063744484</v>
      </c>
    </row>
    <row r="133" spans="1:7" ht="15.75" customHeight="1">
      <c r="A133" s="126" t="s">
        <v>69</v>
      </c>
      <c r="B133" s="126"/>
      <c r="C133" s="126"/>
      <c r="D133" s="126"/>
      <c r="E133" s="126"/>
      <c r="F133" s="126"/>
      <c r="G133" s="126"/>
    </row>
    <row r="134" spans="1:7" ht="15.75">
      <c r="A134" s="56" t="s">
        <v>70</v>
      </c>
      <c r="B134" s="57" t="s">
        <v>71</v>
      </c>
      <c r="C134" s="58">
        <f>SUM(C135:C141)</f>
        <v>54447.9</v>
      </c>
      <c r="D134" s="58">
        <f>SUM(D135:D141)</f>
        <v>34862.399999999994</v>
      </c>
      <c r="E134" s="58">
        <f>SUM(E135:E141)</f>
        <v>34862.399999999994</v>
      </c>
      <c r="F134" s="58">
        <f t="shared" ref="F134:F143" si="31">E134/C134*100</f>
        <v>64.02891571575762</v>
      </c>
      <c r="G134" s="58">
        <f>E134/D134*100</f>
        <v>100</v>
      </c>
    </row>
    <row r="135" spans="1:7" ht="54" customHeight="1">
      <c r="A135" s="59" t="s">
        <v>363</v>
      </c>
      <c r="B135" s="60" t="s">
        <v>364</v>
      </c>
      <c r="C135" s="61">
        <v>2923.5</v>
      </c>
      <c r="D135" s="61">
        <v>2090</v>
      </c>
      <c r="E135" s="61">
        <v>2090</v>
      </c>
      <c r="F135" s="58"/>
      <c r="G135" s="58"/>
    </row>
    <row r="136" spans="1:7" ht="63">
      <c r="A136" s="59" t="s">
        <v>72</v>
      </c>
      <c r="B136" s="60" t="s">
        <v>73</v>
      </c>
      <c r="C136" s="61">
        <v>32872.699999999997</v>
      </c>
      <c r="D136" s="61">
        <v>21470.6</v>
      </c>
      <c r="E136" s="61">
        <v>21470.6</v>
      </c>
      <c r="F136" s="61">
        <f t="shared" si="31"/>
        <v>65.314379409053714</v>
      </c>
      <c r="G136" s="61">
        <f>E136/D136*100</f>
        <v>100</v>
      </c>
    </row>
    <row r="137" spans="1:7" ht="15.75">
      <c r="A137" s="59" t="s">
        <v>183</v>
      </c>
      <c r="B137" s="60" t="s">
        <v>182</v>
      </c>
      <c r="C137" s="61">
        <v>0.3</v>
      </c>
      <c r="D137" s="61">
        <v>0</v>
      </c>
      <c r="E137" s="61">
        <v>0</v>
      </c>
      <c r="F137" s="61">
        <f t="shared" si="31"/>
        <v>0</v>
      </c>
      <c r="G137" s="61" t="e">
        <f>E137/D137*100</f>
        <v>#DIV/0!</v>
      </c>
    </row>
    <row r="138" spans="1:7" ht="47.25">
      <c r="A138" s="59" t="s">
        <v>74</v>
      </c>
      <c r="B138" s="60" t="s">
        <v>75</v>
      </c>
      <c r="C138" s="61">
        <v>13413.5</v>
      </c>
      <c r="D138" s="61">
        <v>8689.2999999999993</v>
      </c>
      <c r="E138" s="61">
        <v>8689.2999999999993</v>
      </c>
      <c r="F138" s="61">
        <f t="shared" si="31"/>
        <v>64.780258694598729</v>
      </c>
      <c r="G138" s="61">
        <f>E138/D138*100</f>
        <v>100</v>
      </c>
    </row>
    <row r="139" spans="1:7" ht="15.75">
      <c r="A139" s="59" t="s">
        <v>76</v>
      </c>
      <c r="B139" s="60" t="s">
        <v>77</v>
      </c>
      <c r="C139" s="61">
        <v>36.6</v>
      </c>
      <c r="D139" s="61">
        <v>36.6</v>
      </c>
      <c r="E139" s="61">
        <v>36.6</v>
      </c>
      <c r="F139" s="61">
        <f t="shared" si="31"/>
        <v>100</v>
      </c>
      <c r="G139" s="61">
        <f>E139/D139*100</f>
        <v>100</v>
      </c>
    </row>
    <row r="140" spans="1:7" ht="15.75">
      <c r="A140" s="59" t="s">
        <v>78</v>
      </c>
      <c r="B140" s="60" t="s">
        <v>79</v>
      </c>
      <c r="C140" s="61">
        <v>200</v>
      </c>
      <c r="D140" s="61">
        <v>0</v>
      </c>
      <c r="E140" s="61">
        <v>0</v>
      </c>
      <c r="F140" s="61">
        <f t="shared" si="31"/>
        <v>0</v>
      </c>
      <c r="G140" s="61" t="e">
        <f>E140/D140*100</f>
        <v>#DIV/0!</v>
      </c>
    </row>
    <row r="141" spans="1:7" ht="15.75">
      <c r="A141" s="59" t="s">
        <v>80</v>
      </c>
      <c r="B141" s="60" t="s">
        <v>81</v>
      </c>
      <c r="C141" s="61">
        <v>5001.3</v>
      </c>
      <c r="D141" s="61">
        <v>2575.9</v>
      </c>
      <c r="E141" s="61">
        <v>2575.9</v>
      </c>
      <c r="F141" s="61">
        <f t="shared" si="31"/>
        <v>51.504608801711562</v>
      </c>
      <c r="G141" s="61">
        <f t="shared" ref="G141:G174" si="32">E141/D141*100</f>
        <v>100</v>
      </c>
    </row>
    <row r="142" spans="1:7" ht="15.75">
      <c r="A142" s="55" t="s">
        <v>82</v>
      </c>
      <c r="B142" s="57" t="s">
        <v>83</v>
      </c>
      <c r="C142" s="58">
        <f>SUM(C143:C143)</f>
        <v>682.5</v>
      </c>
      <c r="D142" s="58">
        <f>SUM(D143:D143)</f>
        <v>454.9</v>
      </c>
      <c r="E142" s="58">
        <f>SUM(E143:E143)</f>
        <v>454.9</v>
      </c>
      <c r="F142" s="58">
        <f t="shared" si="31"/>
        <v>66.652014652014643</v>
      </c>
      <c r="G142" s="58">
        <f t="shared" si="32"/>
        <v>100</v>
      </c>
    </row>
    <row r="143" spans="1:7" ht="15.75">
      <c r="A143" s="59" t="s">
        <v>84</v>
      </c>
      <c r="B143" s="60" t="s">
        <v>85</v>
      </c>
      <c r="C143" s="61">
        <v>682.5</v>
      </c>
      <c r="D143" s="61">
        <v>454.9</v>
      </c>
      <c r="E143" s="61">
        <v>454.9</v>
      </c>
      <c r="F143" s="61">
        <f t="shared" si="31"/>
        <v>66.652014652014643</v>
      </c>
      <c r="G143" s="61">
        <f t="shared" si="32"/>
        <v>100</v>
      </c>
    </row>
    <row r="144" spans="1:7" ht="31.5">
      <c r="A144" s="59" t="s">
        <v>86</v>
      </c>
      <c r="B144" s="57" t="s">
        <v>87</v>
      </c>
      <c r="C144" s="58">
        <f>SUM(C145:C145)</f>
        <v>1008.4</v>
      </c>
      <c r="D144" s="58">
        <f>SUM(D145:D145)</f>
        <v>655</v>
      </c>
      <c r="E144" s="58">
        <f>SUM(E145:E145)</f>
        <v>655</v>
      </c>
      <c r="F144" s="58">
        <f>E144/C144*100</f>
        <v>64.954383181277279</v>
      </c>
      <c r="G144" s="58">
        <f>E144/D144*100</f>
        <v>100</v>
      </c>
    </row>
    <row r="145" spans="1:7" ht="47.25">
      <c r="A145" s="59" t="s">
        <v>315</v>
      </c>
      <c r="B145" s="60" t="s">
        <v>314</v>
      </c>
      <c r="C145" s="61">
        <v>1008.4</v>
      </c>
      <c r="D145" s="61">
        <v>655</v>
      </c>
      <c r="E145" s="61">
        <v>655</v>
      </c>
      <c r="F145" s="58">
        <f>E145/C145*100</f>
        <v>64.954383181277279</v>
      </c>
      <c r="G145" s="58">
        <f>E145/D145*100</f>
        <v>100</v>
      </c>
    </row>
    <row r="146" spans="1:7" ht="15.75">
      <c r="A146" s="55" t="s">
        <v>88</v>
      </c>
      <c r="B146" s="57" t="s">
        <v>89</v>
      </c>
      <c r="C146" s="58">
        <f>SUM(C147:C149)</f>
        <v>13132.3</v>
      </c>
      <c r="D146" s="58">
        <f>SUM(D147:D149)</f>
        <v>11496.199999999999</v>
      </c>
      <c r="E146" s="58">
        <f>SUM(E147:E149)</f>
        <v>11496.199999999999</v>
      </c>
      <c r="F146" s="58">
        <f>E146/C146*100</f>
        <v>87.541405542060417</v>
      </c>
      <c r="G146" s="58">
        <f t="shared" si="32"/>
        <v>100</v>
      </c>
    </row>
    <row r="147" spans="1:7" ht="15.75">
      <c r="A147" s="59" t="s">
        <v>90</v>
      </c>
      <c r="B147" s="60" t="s">
        <v>91</v>
      </c>
      <c r="C147" s="61">
        <v>137.5</v>
      </c>
      <c r="D147" s="61">
        <v>3</v>
      </c>
      <c r="E147" s="61">
        <v>3</v>
      </c>
      <c r="F147" s="58">
        <f>E147/C147*100</f>
        <v>2.1818181818181821</v>
      </c>
      <c r="G147" s="58">
        <f>E147/D147*100</f>
        <v>100</v>
      </c>
    </row>
    <row r="148" spans="1:7" ht="15.75">
      <c r="A148" s="59" t="s">
        <v>92</v>
      </c>
      <c r="B148" s="60" t="s">
        <v>93</v>
      </c>
      <c r="C148" s="61">
        <v>12774.8</v>
      </c>
      <c r="D148" s="61">
        <v>11431.4</v>
      </c>
      <c r="E148" s="61">
        <v>11431.4</v>
      </c>
      <c r="F148" s="61">
        <f t="shared" ref="F148:F177" si="33">E148/C148*100</f>
        <v>89.483984093684441</v>
      </c>
      <c r="G148" s="61">
        <f t="shared" si="32"/>
        <v>100</v>
      </c>
    </row>
    <row r="149" spans="1:7" ht="15.75">
      <c r="A149" s="59" t="s">
        <v>94</v>
      </c>
      <c r="B149" s="60" t="s">
        <v>95</v>
      </c>
      <c r="C149" s="61">
        <v>220</v>
      </c>
      <c r="D149" s="61">
        <v>61.8</v>
      </c>
      <c r="E149" s="61">
        <v>61.8</v>
      </c>
      <c r="F149" s="61">
        <f t="shared" si="33"/>
        <v>28.09090909090909</v>
      </c>
      <c r="G149" s="61">
        <f t="shared" si="32"/>
        <v>100</v>
      </c>
    </row>
    <row r="150" spans="1:7" ht="15.75">
      <c r="A150" s="55" t="s">
        <v>96</v>
      </c>
      <c r="B150" s="57" t="s">
        <v>97</v>
      </c>
      <c r="C150" s="58">
        <f>SUM(C151:C153)</f>
        <v>210</v>
      </c>
      <c r="D150" s="58">
        <f>SUM(D151:D153)</f>
        <v>51.4</v>
      </c>
      <c r="E150" s="58">
        <f>SUM(E151:E153)</f>
        <v>51.4</v>
      </c>
      <c r="F150" s="58">
        <f>E150/C150*100</f>
        <v>24.476190476190478</v>
      </c>
      <c r="G150" s="58">
        <f>E150/D150*100</f>
        <v>100</v>
      </c>
    </row>
    <row r="151" spans="1:7" ht="15.75">
      <c r="A151" s="59" t="s">
        <v>96</v>
      </c>
      <c r="B151" s="60" t="s">
        <v>313</v>
      </c>
      <c r="C151" s="61">
        <v>170</v>
      </c>
      <c r="D151" s="61">
        <v>51.4</v>
      </c>
      <c r="E151" s="61">
        <v>51.4</v>
      </c>
      <c r="F151" s="61">
        <f t="shared" ref="F151:F153" si="34">E151/C151*100</f>
        <v>30.235294117647062</v>
      </c>
      <c r="G151" s="61">
        <f t="shared" ref="G151:G153" si="35">E151/D151*100</f>
        <v>100</v>
      </c>
    </row>
    <row r="152" spans="1:7" ht="15.75">
      <c r="A152" s="59" t="s">
        <v>350</v>
      </c>
      <c r="B152" s="60" t="s">
        <v>349</v>
      </c>
      <c r="C152" s="61">
        <v>0</v>
      </c>
      <c r="D152" s="61">
        <v>0</v>
      </c>
      <c r="E152" s="61">
        <v>0</v>
      </c>
      <c r="F152" s="61" t="e">
        <f t="shared" si="34"/>
        <v>#DIV/0!</v>
      </c>
      <c r="G152" s="61" t="e">
        <f t="shared" si="35"/>
        <v>#DIV/0!</v>
      </c>
    </row>
    <row r="153" spans="1:7" ht="31.5">
      <c r="A153" s="59" t="s">
        <v>362</v>
      </c>
      <c r="B153" s="60" t="s">
        <v>361</v>
      </c>
      <c r="C153" s="61">
        <v>40</v>
      </c>
      <c r="D153" s="61">
        <v>0</v>
      </c>
      <c r="E153" s="61">
        <v>0</v>
      </c>
      <c r="F153" s="61">
        <f t="shared" si="34"/>
        <v>0</v>
      </c>
      <c r="G153" s="61" t="e">
        <f t="shared" si="35"/>
        <v>#DIV/0!</v>
      </c>
    </row>
    <row r="154" spans="1:7" ht="15.75">
      <c r="A154" s="114" t="s">
        <v>377</v>
      </c>
      <c r="B154" s="57" t="s">
        <v>378</v>
      </c>
      <c r="C154" s="58">
        <f>SUM(C155:C155)</f>
        <v>471.9</v>
      </c>
      <c r="D154" s="58">
        <f t="shared" ref="D154:E154" si="36">SUM(D155:D155)</f>
        <v>0</v>
      </c>
      <c r="E154" s="58">
        <f t="shared" si="36"/>
        <v>0</v>
      </c>
      <c r="F154" s="61"/>
      <c r="G154" s="61"/>
    </row>
    <row r="155" spans="1:7" ht="15.75">
      <c r="A155" s="59" t="s">
        <v>380</v>
      </c>
      <c r="B155" s="60" t="s">
        <v>379</v>
      </c>
      <c r="C155" s="61">
        <v>471.9</v>
      </c>
      <c r="D155" s="61">
        <v>0</v>
      </c>
      <c r="E155" s="61">
        <v>0</v>
      </c>
      <c r="F155" s="61"/>
      <c r="G155" s="61"/>
    </row>
    <row r="156" spans="1:7" ht="15.75">
      <c r="A156" s="55" t="s">
        <v>98</v>
      </c>
      <c r="B156" s="57" t="s">
        <v>99</v>
      </c>
      <c r="C156" s="58">
        <f>SUM(C157:C161)</f>
        <v>172327.90000000002</v>
      </c>
      <c r="D156" s="58">
        <f>SUM(D157:D161)</f>
        <v>115676.59999999999</v>
      </c>
      <c r="E156" s="58">
        <f>SUM(E157:E161)</f>
        <v>115670.6</v>
      </c>
      <c r="F156" s="58">
        <f t="shared" si="33"/>
        <v>67.12238703077098</v>
      </c>
      <c r="G156" s="58">
        <f t="shared" si="32"/>
        <v>99.994813125558679</v>
      </c>
    </row>
    <row r="157" spans="1:7" ht="15.75">
      <c r="A157" s="59" t="s">
        <v>100</v>
      </c>
      <c r="B157" s="60" t="s">
        <v>101</v>
      </c>
      <c r="C157" s="61">
        <v>15549.3</v>
      </c>
      <c r="D157" s="61">
        <v>9925.1</v>
      </c>
      <c r="E157" s="61">
        <v>9925.1</v>
      </c>
      <c r="F157" s="61">
        <f t="shared" si="33"/>
        <v>63.82988301724194</v>
      </c>
      <c r="G157" s="61">
        <f t="shared" si="32"/>
        <v>100</v>
      </c>
    </row>
    <row r="158" spans="1:7" ht="15.75">
      <c r="A158" s="59" t="s">
        <v>102</v>
      </c>
      <c r="B158" s="60" t="s">
        <v>103</v>
      </c>
      <c r="C158" s="61">
        <v>122493.8</v>
      </c>
      <c r="D158" s="61">
        <v>84312.9</v>
      </c>
      <c r="E158" s="61">
        <v>84312.1</v>
      </c>
      <c r="F158" s="61">
        <f t="shared" si="33"/>
        <v>68.829687706643114</v>
      </c>
      <c r="G158" s="61">
        <f t="shared" si="32"/>
        <v>99.999051153500844</v>
      </c>
    </row>
    <row r="159" spans="1:7" ht="15.75">
      <c r="A159" s="59" t="s">
        <v>104</v>
      </c>
      <c r="B159" s="60" t="s">
        <v>105</v>
      </c>
      <c r="C159" s="61">
        <v>18830.2</v>
      </c>
      <c r="D159" s="61">
        <v>11098.4</v>
      </c>
      <c r="E159" s="61">
        <v>11093.2</v>
      </c>
      <c r="F159" s="61">
        <f>E159/C159*100</f>
        <v>58.911748149249611</v>
      </c>
      <c r="G159" s="61">
        <f>E159/D159*100</f>
        <v>99.953146399481014</v>
      </c>
    </row>
    <row r="160" spans="1:7" ht="15.75">
      <c r="A160" s="59" t="s">
        <v>106</v>
      </c>
      <c r="B160" s="60" t="s">
        <v>107</v>
      </c>
      <c r="C160" s="61">
        <v>0</v>
      </c>
      <c r="D160" s="61">
        <v>0</v>
      </c>
      <c r="E160" s="61">
        <v>0</v>
      </c>
      <c r="F160" s="61" t="e">
        <f t="shared" si="33"/>
        <v>#DIV/0!</v>
      </c>
      <c r="G160" s="61" t="e">
        <f t="shared" si="32"/>
        <v>#DIV/0!</v>
      </c>
    </row>
    <row r="161" spans="1:7" ht="15.75">
      <c r="A161" s="59" t="s">
        <v>108</v>
      </c>
      <c r="B161" s="60" t="s">
        <v>109</v>
      </c>
      <c r="C161" s="61">
        <v>15454.6</v>
      </c>
      <c r="D161" s="61">
        <v>10340.200000000001</v>
      </c>
      <c r="E161" s="61">
        <v>10340.200000000001</v>
      </c>
      <c r="F161" s="61">
        <f t="shared" si="33"/>
        <v>66.906940328445913</v>
      </c>
      <c r="G161" s="61">
        <f t="shared" si="32"/>
        <v>100</v>
      </c>
    </row>
    <row r="162" spans="1:7" ht="15.75">
      <c r="A162" s="55" t="s">
        <v>110</v>
      </c>
      <c r="B162" s="57" t="s">
        <v>111</v>
      </c>
      <c r="C162" s="58">
        <f>SUM(C163:C163)</f>
        <v>16286.2</v>
      </c>
      <c r="D162" s="58">
        <f>SUM(D163:D163)</f>
        <v>8936.9</v>
      </c>
      <c r="E162" s="58">
        <f>SUM(E163:E163)</f>
        <v>8936.9</v>
      </c>
      <c r="F162" s="58">
        <f t="shared" si="33"/>
        <v>54.874065159460152</v>
      </c>
      <c r="G162" s="58">
        <f t="shared" si="32"/>
        <v>100</v>
      </c>
    </row>
    <row r="163" spans="1:7" ht="15.75">
      <c r="A163" s="59" t="s">
        <v>112</v>
      </c>
      <c r="B163" s="60" t="s">
        <v>113</v>
      </c>
      <c r="C163" s="61">
        <v>16286.2</v>
      </c>
      <c r="D163" s="61">
        <v>8936.9</v>
      </c>
      <c r="E163" s="61">
        <v>8936.9</v>
      </c>
      <c r="F163" s="61">
        <f t="shared" si="33"/>
        <v>54.874065159460152</v>
      </c>
      <c r="G163" s="61">
        <f t="shared" si="32"/>
        <v>100</v>
      </c>
    </row>
    <row r="164" spans="1:7" ht="15.75">
      <c r="A164" s="55" t="s">
        <v>114</v>
      </c>
      <c r="B164" s="57" t="s">
        <v>115</v>
      </c>
      <c r="C164" s="58">
        <f>SUM(C165:C169)</f>
        <v>72574.899999999994</v>
      </c>
      <c r="D164" s="58">
        <f>SUM(D165:D169)</f>
        <v>50507.1</v>
      </c>
      <c r="E164" s="58">
        <f>SUM(E165:E169)</f>
        <v>50413.7</v>
      </c>
      <c r="F164" s="58">
        <f t="shared" si="33"/>
        <v>69.464374046674536</v>
      </c>
      <c r="G164" s="58">
        <f t="shared" si="32"/>
        <v>99.815075504236034</v>
      </c>
    </row>
    <row r="165" spans="1:7" ht="15.75">
      <c r="A165" s="59" t="s">
        <v>116</v>
      </c>
      <c r="B165" s="60" t="s">
        <v>117</v>
      </c>
      <c r="C165" s="61">
        <v>2168.8000000000002</v>
      </c>
      <c r="D165" s="61">
        <v>1357.9</v>
      </c>
      <c r="E165" s="61">
        <v>1357.9</v>
      </c>
      <c r="F165" s="61">
        <f t="shared" si="33"/>
        <v>62.610660272962008</v>
      </c>
      <c r="G165" s="61">
        <f t="shared" si="32"/>
        <v>100</v>
      </c>
    </row>
    <row r="166" spans="1:7" ht="15.75">
      <c r="A166" s="59" t="s">
        <v>118</v>
      </c>
      <c r="B166" s="60" t="s">
        <v>119</v>
      </c>
      <c r="C166" s="61">
        <v>14785.4</v>
      </c>
      <c r="D166" s="61">
        <v>11537.9</v>
      </c>
      <c r="E166" s="61">
        <v>11537.9</v>
      </c>
      <c r="F166" s="61">
        <f t="shared" si="33"/>
        <v>78.035765011430186</v>
      </c>
      <c r="G166" s="61">
        <f t="shared" si="32"/>
        <v>100</v>
      </c>
    </row>
    <row r="167" spans="1:7" ht="15.75">
      <c r="A167" s="59" t="s">
        <v>120</v>
      </c>
      <c r="B167" s="60" t="s">
        <v>121</v>
      </c>
      <c r="C167" s="61">
        <v>21660.7</v>
      </c>
      <c r="D167" s="61">
        <v>14057.4</v>
      </c>
      <c r="E167" s="61">
        <v>14057.4</v>
      </c>
      <c r="F167" s="61">
        <f t="shared" si="33"/>
        <v>64.898179652550468</v>
      </c>
      <c r="G167" s="61">
        <f t="shared" si="32"/>
        <v>100</v>
      </c>
    </row>
    <row r="168" spans="1:7" ht="15.75">
      <c r="A168" s="59" t="s">
        <v>122</v>
      </c>
      <c r="B168" s="60" t="s">
        <v>123</v>
      </c>
      <c r="C168" s="61">
        <v>23890.799999999999</v>
      </c>
      <c r="D168" s="61">
        <v>15623.5</v>
      </c>
      <c r="E168" s="61">
        <v>15623.5</v>
      </c>
      <c r="F168" s="61">
        <f t="shared" si="33"/>
        <v>65.395466037135634</v>
      </c>
      <c r="G168" s="61">
        <f t="shared" si="32"/>
        <v>100</v>
      </c>
    </row>
    <row r="169" spans="1:7" ht="15.75">
      <c r="A169" s="59" t="s">
        <v>124</v>
      </c>
      <c r="B169" s="60" t="s">
        <v>125</v>
      </c>
      <c r="C169" s="61">
        <v>10069.200000000001</v>
      </c>
      <c r="D169" s="61">
        <v>7930.4</v>
      </c>
      <c r="E169" s="61">
        <v>7837</v>
      </c>
      <c r="F169" s="61">
        <f t="shared" si="33"/>
        <v>77.831406665872166</v>
      </c>
      <c r="G169" s="61">
        <f t="shared" si="32"/>
        <v>98.822253606375483</v>
      </c>
    </row>
    <row r="170" spans="1:7" ht="15.75">
      <c r="A170" s="55" t="s">
        <v>126</v>
      </c>
      <c r="B170" s="57" t="s">
        <v>127</v>
      </c>
      <c r="C170" s="58">
        <f>SUM(C171:C171)</f>
        <v>982.9</v>
      </c>
      <c r="D170" s="58">
        <f>SUM(D171:D171)</f>
        <v>257.5</v>
      </c>
      <c r="E170" s="58">
        <f>SUM(E171:E171)</f>
        <v>257.5</v>
      </c>
      <c r="F170" s="58">
        <f t="shared" si="33"/>
        <v>26.197985552955537</v>
      </c>
      <c r="G170" s="58">
        <f t="shared" si="32"/>
        <v>100</v>
      </c>
    </row>
    <row r="171" spans="1:7" ht="31.5">
      <c r="A171" s="59" t="s">
        <v>181</v>
      </c>
      <c r="B171" s="60" t="s">
        <v>180</v>
      </c>
      <c r="C171" s="61">
        <v>982.9</v>
      </c>
      <c r="D171" s="61">
        <v>257.5</v>
      </c>
      <c r="E171" s="61">
        <v>257.5</v>
      </c>
      <c r="F171" s="61">
        <f t="shared" si="33"/>
        <v>26.197985552955537</v>
      </c>
      <c r="G171" s="61">
        <f t="shared" si="32"/>
        <v>100</v>
      </c>
    </row>
    <row r="172" spans="1:7" ht="31.5">
      <c r="A172" s="55" t="s">
        <v>128</v>
      </c>
      <c r="B172" s="57" t="s">
        <v>129</v>
      </c>
      <c r="C172" s="58">
        <f>SUM(C173)</f>
        <v>0</v>
      </c>
      <c r="D172" s="58">
        <f>SUM(D173)</f>
        <v>0</v>
      </c>
      <c r="E172" s="58">
        <f>SUM(E173)</f>
        <v>0</v>
      </c>
      <c r="F172" s="61" t="e">
        <f>E172/C172*100</f>
        <v>#DIV/0!</v>
      </c>
      <c r="G172" s="61">
        <v>100</v>
      </c>
    </row>
    <row r="173" spans="1:7" ht="31.5">
      <c r="A173" s="59" t="s">
        <v>130</v>
      </c>
      <c r="B173" s="60" t="s">
        <v>131</v>
      </c>
      <c r="C173" s="61">
        <v>0</v>
      </c>
      <c r="D173" s="61">
        <v>0</v>
      </c>
      <c r="E173" s="61">
        <v>0</v>
      </c>
      <c r="F173" s="61" t="e">
        <f>E173/C173*100</f>
        <v>#DIV/0!</v>
      </c>
      <c r="G173" s="61">
        <v>100</v>
      </c>
    </row>
    <row r="174" spans="1:7" ht="47.25">
      <c r="A174" s="55" t="s">
        <v>132</v>
      </c>
      <c r="B174" s="57" t="s">
        <v>133</v>
      </c>
      <c r="C174" s="58">
        <f>SUM(C175:C176)</f>
        <v>15854.300000000001</v>
      </c>
      <c r="D174" s="58">
        <f>SUM(D175:D176)</f>
        <v>10952.5</v>
      </c>
      <c r="E174" s="58">
        <f>SUM(E175:E176)</f>
        <v>10952.5</v>
      </c>
      <c r="F174" s="58">
        <f t="shared" si="33"/>
        <v>69.082204827712346</v>
      </c>
      <c r="G174" s="58">
        <f t="shared" si="32"/>
        <v>100</v>
      </c>
    </row>
    <row r="175" spans="1:7" ht="47.25">
      <c r="A175" s="59" t="s">
        <v>134</v>
      </c>
      <c r="B175" s="60" t="s">
        <v>135</v>
      </c>
      <c r="C175" s="61">
        <v>6342.6</v>
      </c>
      <c r="D175" s="61">
        <v>4863.7</v>
      </c>
      <c r="E175" s="61">
        <v>4863.7</v>
      </c>
      <c r="F175" s="61">
        <f t="shared" si="33"/>
        <v>76.683063727808772</v>
      </c>
      <c r="G175" s="61">
        <f>E175/D175*100</f>
        <v>100</v>
      </c>
    </row>
    <row r="176" spans="1:7" ht="15.75">
      <c r="A176" s="62" t="s">
        <v>233</v>
      </c>
      <c r="B176" s="60" t="s">
        <v>136</v>
      </c>
      <c r="C176" s="61">
        <v>9511.7000000000007</v>
      </c>
      <c r="D176" s="61">
        <v>6088.8</v>
      </c>
      <c r="E176" s="61">
        <v>6088.8</v>
      </c>
      <c r="F176" s="61">
        <f>E176/C176*100</f>
        <v>64.01379353848418</v>
      </c>
      <c r="G176" s="61">
        <f>E176/D176*100</f>
        <v>100</v>
      </c>
    </row>
    <row r="177" spans="1:7" ht="15.75">
      <c r="A177" s="55" t="s">
        <v>137</v>
      </c>
      <c r="B177" s="57" t="s">
        <v>138</v>
      </c>
      <c r="C177" s="58">
        <f>SUM(C134,C142,C144,C146,C150,C154,C156,C162,C164,C170,C172,C174)</f>
        <v>347979.2</v>
      </c>
      <c r="D177" s="58">
        <f>SUM(D134,D142,D144,D146,D150,D156,D162,D164,D170,D172,D174)</f>
        <v>233850.5</v>
      </c>
      <c r="E177" s="58">
        <f>SUM(E134,E142,E144,E146,E150,E156,E162,E164,E170,E172,E174)</f>
        <v>233751.09999999998</v>
      </c>
      <c r="F177" s="58">
        <f t="shared" si="33"/>
        <v>67.173871311848515</v>
      </c>
      <c r="G177" s="58">
        <f>E177/D177*100</f>
        <v>99.957494211045088</v>
      </c>
    </row>
    <row r="178" spans="1:7" ht="15.75">
      <c r="A178" s="127"/>
      <c r="B178" s="127"/>
      <c r="C178" s="127"/>
      <c r="D178" s="127"/>
      <c r="E178" s="127"/>
      <c r="F178" s="127"/>
      <c r="G178" s="127"/>
    </row>
    <row r="179" spans="1:7" ht="31.5">
      <c r="A179" s="55" t="s">
        <v>139</v>
      </c>
      <c r="B179" s="56"/>
      <c r="C179" s="58">
        <f>C132-C177</f>
        <v>-9866.8000000001048</v>
      </c>
      <c r="D179" s="58">
        <f>D132-D177</f>
        <v>8962.5000000000582</v>
      </c>
      <c r="E179" s="58">
        <f>E132-E177</f>
        <v>3010.4999999999709</v>
      </c>
      <c r="F179" s="61"/>
      <c r="G179" s="61"/>
    </row>
    <row r="180" spans="1:7" ht="31.5">
      <c r="A180" s="55" t="s">
        <v>140</v>
      </c>
      <c r="B180" s="56" t="s">
        <v>141</v>
      </c>
      <c r="C180" s="58">
        <f>C181+C191+C194</f>
        <v>9866.7999999999884</v>
      </c>
      <c r="D180" s="58">
        <f>D181+D191+D194</f>
        <v>-8962.5</v>
      </c>
      <c r="E180" s="58">
        <f>E181+E191+E194</f>
        <v>-3010.5</v>
      </c>
      <c r="F180" s="61"/>
      <c r="G180" s="61"/>
    </row>
    <row r="181" spans="1:7" ht="31.5">
      <c r="A181" s="55" t="s">
        <v>142</v>
      </c>
      <c r="B181" s="56" t="s">
        <v>143</v>
      </c>
      <c r="C181" s="58">
        <f>C186</f>
        <v>0</v>
      </c>
      <c r="D181" s="58">
        <f>D186</f>
        <v>0</v>
      </c>
      <c r="E181" s="58">
        <f>E186</f>
        <v>0</v>
      </c>
      <c r="F181" s="61"/>
      <c r="G181" s="61"/>
    </row>
    <row r="182" spans="1:7" ht="31.5">
      <c r="A182" s="59" t="s">
        <v>144</v>
      </c>
      <c r="B182" s="63" t="s">
        <v>145</v>
      </c>
      <c r="C182" s="61"/>
      <c r="D182" s="61"/>
      <c r="E182" s="61">
        <f>E183</f>
        <v>0</v>
      </c>
      <c r="F182" s="61"/>
      <c r="G182" s="61"/>
    </row>
    <row r="183" spans="1:7" ht="47.25">
      <c r="A183" s="59" t="s">
        <v>146</v>
      </c>
      <c r="B183" s="63" t="s">
        <v>147</v>
      </c>
      <c r="C183" s="61"/>
      <c r="D183" s="61"/>
      <c r="E183" s="61">
        <v>0</v>
      </c>
      <c r="F183" s="61"/>
      <c r="G183" s="61"/>
    </row>
    <row r="184" spans="1:7" ht="31.5">
      <c r="A184" s="59" t="s">
        <v>148</v>
      </c>
      <c r="B184" s="63" t="s">
        <v>149</v>
      </c>
      <c r="C184" s="61"/>
      <c r="D184" s="61"/>
      <c r="E184" s="61">
        <f>E185</f>
        <v>0</v>
      </c>
      <c r="F184" s="61"/>
      <c r="G184" s="61"/>
    </row>
    <row r="185" spans="1:7" ht="47.25">
      <c r="A185" s="59" t="s">
        <v>150</v>
      </c>
      <c r="B185" s="63" t="s">
        <v>151</v>
      </c>
      <c r="C185" s="61"/>
      <c r="D185" s="61"/>
      <c r="E185" s="61">
        <v>0</v>
      </c>
      <c r="F185" s="61"/>
      <c r="G185" s="61"/>
    </row>
    <row r="186" spans="1:7" ht="31.5">
      <c r="A186" s="64" t="s">
        <v>152</v>
      </c>
      <c r="B186" s="65" t="s">
        <v>153</v>
      </c>
      <c r="C186" s="66">
        <f>C189</f>
        <v>0</v>
      </c>
      <c r="D186" s="66">
        <f>D189</f>
        <v>0</v>
      </c>
      <c r="E186" s="66">
        <f>E189</f>
        <v>0</v>
      </c>
      <c r="F186" s="61"/>
      <c r="G186" s="61"/>
    </row>
    <row r="187" spans="1:7" ht="63">
      <c r="A187" s="59" t="s">
        <v>154</v>
      </c>
      <c r="B187" s="63" t="s">
        <v>155</v>
      </c>
      <c r="C187" s="61"/>
      <c r="D187" s="61">
        <f>D188</f>
        <v>0</v>
      </c>
      <c r="E187" s="61"/>
      <c r="F187" s="67"/>
      <c r="G187" s="67"/>
    </row>
    <row r="188" spans="1:7" ht="63">
      <c r="A188" s="59" t="s">
        <v>154</v>
      </c>
      <c r="B188" s="63" t="s">
        <v>156</v>
      </c>
      <c r="C188" s="67"/>
      <c r="D188" s="67">
        <v>0</v>
      </c>
      <c r="E188" s="67"/>
      <c r="F188" s="67"/>
      <c r="G188" s="67"/>
    </row>
    <row r="189" spans="1:7" ht="31.5">
      <c r="A189" s="59" t="s">
        <v>157</v>
      </c>
      <c r="B189" s="63" t="s">
        <v>158</v>
      </c>
      <c r="C189" s="61">
        <f>C190</f>
        <v>0</v>
      </c>
      <c r="D189" s="61">
        <f>D190</f>
        <v>0</v>
      </c>
      <c r="E189" s="61">
        <f>E190</f>
        <v>0</v>
      </c>
      <c r="F189" s="61"/>
      <c r="G189" s="61"/>
    </row>
    <row r="190" spans="1:7" ht="47.25">
      <c r="A190" s="59" t="s">
        <v>159</v>
      </c>
      <c r="B190" s="63" t="s">
        <v>160</v>
      </c>
      <c r="C190" s="61">
        <v>0</v>
      </c>
      <c r="D190" s="61">
        <v>0</v>
      </c>
      <c r="E190" s="61"/>
      <c r="F190" s="61"/>
      <c r="G190" s="61"/>
    </row>
    <row r="191" spans="1:7" ht="31.5">
      <c r="A191" s="68" t="s">
        <v>161</v>
      </c>
      <c r="B191" s="63" t="s">
        <v>162</v>
      </c>
      <c r="C191" s="61">
        <f t="shared" ref="C191:E192" si="37">C192</f>
        <v>347979.2</v>
      </c>
      <c r="D191" s="61">
        <f t="shared" si="37"/>
        <v>233850.6</v>
      </c>
      <c r="E191" s="61">
        <f t="shared" si="37"/>
        <v>233751.1</v>
      </c>
      <c r="F191" s="61"/>
      <c r="G191" s="61"/>
    </row>
    <row r="192" spans="1:7" ht="15.75">
      <c r="A192" s="68" t="s">
        <v>163</v>
      </c>
      <c r="B192" s="63" t="s">
        <v>164</v>
      </c>
      <c r="C192" s="61">
        <f t="shared" si="37"/>
        <v>347979.2</v>
      </c>
      <c r="D192" s="61">
        <f>D193</f>
        <v>233850.6</v>
      </c>
      <c r="E192" s="61">
        <f>E193</f>
        <v>233751.1</v>
      </c>
      <c r="F192" s="61"/>
      <c r="G192" s="61"/>
    </row>
    <row r="193" spans="1:7" ht="31.5">
      <c r="A193" s="68" t="s">
        <v>165</v>
      </c>
      <c r="B193" s="63" t="s">
        <v>166</v>
      </c>
      <c r="C193" s="61">
        <v>347979.2</v>
      </c>
      <c r="D193" s="61">
        <v>233850.6</v>
      </c>
      <c r="E193" s="61">
        <v>233751.1</v>
      </c>
      <c r="F193" s="61"/>
      <c r="G193" s="61"/>
    </row>
    <row r="194" spans="1:7" ht="31.5">
      <c r="A194" s="59" t="s">
        <v>167</v>
      </c>
      <c r="B194" s="63" t="s">
        <v>168</v>
      </c>
      <c r="C194" s="61">
        <f t="shared" ref="C194:E195" si="38">C195</f>
        <v>-338112.4</v>
      </c>
      <c r="D194" s="61">
        <f>D195</f>
        <v>-242813.1</v>
      </c>
      <c r="E194" s="61">
        <f>E195</f>
        <v>-236761.60000000001</v>
      </c>
      <c r="F194" s="61"/>
      <c r="G194" s="61"/>
    </row>
    <row r="195" spans="1:7" ht="94.5">
      <c r="A195" s="68" t="s">
        <v>169</v>
      </c>
      <c r="B195" s="63" t="s">
        <v>170</v>
      </c>
      <c r="C195" s="61">
        <f t="shared" si="38"/>
        <v>-338112.4</v>
      </c>
      <c r="D195" s="61">
        <f t="shared" si="38"/>
        <v>-242813.1</v>
      </c>
      <c r="E195" s="61">
        <f t="shared" si="38"/>
        <v>-236761.60000000001</v>
      </c>
      <c r="F195" s="61"/>
      <c r="G195" s="61"/>
    </row>
    <row r="196" spans="1:7" ht="31.5">
      <c r="A196" s="68" t="s">
        <v>171</v>
      </c>
      <c r="B196" s="63" t="s">
        <v>172</v>
      </c>
      <c r="C196" s="61">
        <v>-338112.4</v>
      </c>
      <c r="D196" s="61">
        <v>-242813.1</v>
      </c>
      <c r="E196" s="61">
        <v>-236761.60000000001</v>
      </c>
      <c r="F196" s="61"/>
      <c r="G196" s="61"/>
    </row>
    <row r="197" spans="1:7" ht="15.75">
      <c r="A197" s="55" t="s">
        <v>173</v>
      </c>
      <c r="B197" s="56" t="s">
        <v>174</v>
      </c>
      <c r="C197" s="58">
        <v>9866.7999999999993</v>
      </c>
      <c r="D197" s="58">
        <v>-8962.5</v>
      </c>
      <c r="E197" s="58">
        <v>-3010.5</v>
      </c>
      <c r="F197" s="61"/>
      <c r="G197" s="61"/>
    </row>
    <row r="198" spans="1:7" ht="15.75">
      <c r="A198" s="69"/>
      <c r="B198" s="69"/>
      <c r="C198" s="70"/>
      <c r="D198" s="70"/>
      <c r="E198" s="70"/>
      <c r="F198" s="71"/>
      <c r="G198" s="71"/>
    </row>
    <row r="199" spans="1:7" ht="15.75">
      <c r="A199" s="69"/>
      <c r="B199" s="69"/>
      <c r="C199" s="70"/>
      <c r="D199" s="70"/>
      <c r="E199" s="70"/>
      <c r="F199" s="71"/>
      <c r="G199" s="71"/>
    </row>
    <row r="200" spans="1:7" ht="15.75">
      <c r="A200" s="69"/>
      <c r="B200" s="69"/>
      <c r="C200" s="70"/>
      <c r="D200" s="70"/>
      <c r="E200" s="70"/>
      <c r="F200" s="71"/>
      <c r="G200" s="71"/>
    </row>
    <row r="201" spans="1:7" ht="15.75">
      <c r="A201" s="122" t="s">
        <v>175</v>
      </c>
      <c r="B201" s="122"/>
      <c r="C201" s="123" t="s">
        <v>176</v>
      </c>
      <c r="D201" s="123"/>
      <c r="E201" s="72" t="s">
        <v>177</v>
      </c>
      <c r="F201" s="73"/>
      <c r="G201" s="71"/>
    </row>
  </sheetData>
  <sheetProtection selectLockedCells="1" selectUnlockedCells="1"/>
  <mergeCells count="7">
    <mergeCell ref="A201:B201"/>
    <mergeCell ref="C201:D201"/>
    <mergeCell ref="A1:E1"/>
    <mergeCell ref="A2:E2"/>
    <mergeCell ref="E4:G4"/>
    <mergeCell ref="A133:G133"/>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01.07.2024</vt:lpstr>
      <vt:lpstr>'01.07.2024'!Excel_BuiltIn__FilterDatabase</vt:lpstr>
      <vt:lpstr>'01.07.2024'!Заголовки_для_печати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2024-07-05T12:47:23Z</cp:lastPrinted>
  <dcterms:created xsi:type="dcterms:W3CDTF">2017-12-08T11:16:10Z</dcterms:created>
  <dcterms:modified xsi:type="dcterms:W3CDTF">2024-09-13T11:29:11Z</dcterms:modified>
</cp:coreProperties>
</file>