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Сводка!$A$5:$B$241</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E65" i="1"/>
  <c r="D62"/>
  <c r="C62"/>
  <c r="D18"/>
  <c r="D148"/>
  <c r="D98"/>
  <c r="D80" l="1"/>
  <c r="D77"/>
  <c r="D71"/>
  <c r="D68"/>
  <c r="D145" l="1"/>
  <c r="E84" l="1"/>
  <c r="E85"/>
  <c r="D152" l="1"/>
  <c r="D35"/>
  <c r="D100"/>
  <c r="D160"/>
  <c r="C160" l="1"/>
  <c r="E163"/>
  <c r="D87"/>
  <c r="D83"/>
  <c r="E83" s="1"/>
  <c r="D150"/>
  <c r="E150" s="1"/>
  <c r="C150"/>
  <c r="E151"/>
  <c r="E144"/>
  <c r="E143"/>
  <c r="E106"/>
  <c r="C152"/>
  <c r="C100"/>
  <c r="C83"/>
  <c r="C20" l="1"/>
  <c r="C18"/>
  <c r="C235"/>
  <c r="C231"/>
  <c r="C227"/>
  <c r="E161"/>
  <c r="E116"/>
  <c r="D20"/>
  <c r="C11"/>
  <c r="C37"/>
  <c r="E159"/>
  <c r="D26" l="1"/>
  <c r="E135" l="1"/>
  <c r="E31"/>
  <c r="E169"/>
  <c r="D156"/>
  <c r="D24" l="1"/>
  <c r="D231"/>
  <c r="D235"/>
  <c r="D189"/>
  <c r="C189"/>
  <c r="E92"/>
  <c r="D178" l="1"/>
  <c r="D176"/>
  <c r="D168"/>
  <c r="D94" l="1"/>
  <c r="C94"/>
  <c r="C87"/>
  <c r="C71" l="1"/>
  <c r="C168"/>
  <c r="E67"/>
  <c r="C98"/>
  <c r="D97" l="1"/>
  <c r="E188"/>
  <c r="E78"/>
  <c r="E79"/>
  <c r="E76"/>
  <c r="E75"/>
  <c r="E70"/>
  <c r="E69"/>
  <c r="E30"/>
  <c r="E25"/>
  <c r="E27"/>
  <c r="E29"/>
  <c r="E21"/>
  <c r="E19"/>
  <c r="E133"/>
  <c r="E137"/>
  <c r="E136"/>
  <c r="E147"/>
  <c r="E146"/>
  <c r="E157"/>
  <c r="D22"/>
  <c r="D74"/>
  <c r="C156"/>
  <c r="C148"/>
  <c r="C145"/>
  <c r="C80"/>
  <c r="C77"/>
  <c r="C74"/>
  <c r="C22"/>
  <c r="C24"/>
  <c r="C26"/>
  <c r="E71"/>
  <c r="C68"/>
  <c r="E142"/>
  <c r="C97" l="1"/>
  <c r="E156"/>
  <c r="E24"/>
  <c r="E18"/>
  <c r="E26"/>
  <c r="E20"/>
  <c r="E148"/>
  <c r="E152"/>
  <c r="D17"/>
  <c r="D16" s="1"/>
  <c r="C17"/>
  <c r="C16" s="1"/>
  <c r="E9"/>
  <c r="E12"/>
  <c r="E13"/>
  <c r="E14"/>
  <c r="E15"/>
  <c r="E36"/>
  <c r="E38"/>
  <c r="E40"/>
  <c r="E41"/>
  <c r="E43"/>
  <c r="E45"/>
  <c r="E46"/>
  <c r="E48"/>
  <c r="E50"/>
  <c r="E51"/>
  <c r="E54"/>
  <c r="E55"/>
  <c r="E56"/>
  <c r="E57"/>
  <c r="E58"/>
  <c r="E63"/>
  <c r="E64"/>
  <c r="E68"/>
  <c r="E72"/>
  <c r="E73"/>
  <c r="E74"/>
  <c r="E77"/>
  <c r="E81"/>
  <c r="E82"/>
  <c r="E88"/>
  <c r="E89"/>
  <c r="E90"/>
  <c r="E91"/>
  <c r="E93"/>
  <c r="E95"/>
  <c r="E96"/>
  <c r="E99"/>
  <c r="E101"/>
  <c r="E102"/>
  <c r="E103"/>
  <c r="E104"/>
  <c r="E105"/>
  <c r="E107"/>
  <c r="E108"/>
  <c r="E109"/>
  <c r="E110"/>
  <c r="E111"/>
  <c r="E112"/>
  <c r="E113"/>
  <c r="E114"/>
  <c r="E115"/>
  <c r="E117"/>
  <c r="E118"/>
  <c r="E119"/>
  <c r="E120"/>
  <c r="E121"/>
  <c r="E122"/>
  <c r="E123"/>
  <c r="E124"/>
  <c r="E125"/>
  <c r="E126"/>
  <c r="E127"/>
  <c r="E128"/>
  <c r="E129"/>
  <c r="E130"/>
  <c r="E131"/>
  <c r="E132"/>
  <c r="E134"/>
  <c r="E138"/>
  <c r="E139"/>
  <c r="E140"/>
  <c r="E141"/>
  <c r="E145"/>
  <c r="E149"/>
  <c r="E153"/>
  <c r="E154"/>
  <c r="E158"/>
  <c r="E162"/>
  <c r="E164"/>
  <c r="E160" l="1"/>
  <c r="E100"/>
  <c r="D47"/>
  <c r="E80"/>
  <c r="D11" l="1"/>
  <c r="E98" l="1"/>
  <c r="E62"/>
  <c r="E17"/>
  <c r="C233" l="1"/>
  <c r="C230" s="1"/>
  <c r="E11" l="1"/>
  <c r="D44"/>
  <c r="D233" l="1"/>
  <c r="C8" l="1"/>
  <c r="C10"/>
  <c r="C28"/>
  <c r="C35"/>
  <c r="E37"/>
  <c r="C39"/>
  <c r="C44"/>
  <c r="E44" s="1"/>
  <c r="C47"/>
  <c r="E47" s="1"/>
  <c r="C49"/>
  <c r="C53"/>
  <c r="C52" s="1"/>
  <c r="E35" l="1"/>
  <c r="C34"/>
  <c r="C33" s="1"/>
  <c r="C86"/>
  <c r="C66" s="1"/>
  <c r="C61" s="1"/>
  <c r="E94"/>
  <c r="C60" l="1"/>
  <c r="D227"/>
  <c r="E209" l="1"/>
  <c r="D208"/>
  <c r="C208"/>
  <c r="D49"/>
  <c r="E49" s="1"/>
  <c r="D39"/>
  <c r="D34" s="1"/>
  <c r="E87"/>
  <c r="E187"/>
  <c r="E39" l="1"/>
  <c r="D33"/>
  <c r="D53"/>
  <c r="D52" s="1"/>
  <c r="E53" l="1"/>
  <c r="E52"/>
  <c r="C223"/>
  <c r="C226"/>
  <c r="C225" s="1"/>
  <c r="E97" l="1"/>
  <c r="E16"/>
  <c r="D86"/>
  <c r="D66" s="1"/>
  <c r="D61" s="1"/>
  <c r="E86" l="1"/>
  <c r="E33"/>
  <c r="E34"/>
  <c r="D226"/>
  <c r="D225" s="1"/>
  <c r="D205"/>
  <c r="C205"/>
  <c r="D10"/>
  <c r="E10" s="1"/>
  <c r="D8"/>
  <c r="D28"/>
  <c r="E28" s="1"/>
  <c r="E170"/>
  <c r="E172"/>
  <c r="E175"/>
  <c r="C176"/>
  <c r="E177"/>
  <c r="C178"/>
  <c r="E179"/>
  <c r="C180"/>
  <c r="D180"/>
  <c r="E181"/>
  <c r="E182"/>
  <c r="E183"/>
  <c r="C184"/>
  <c r="D184"/>
  <c r="E185"/>
  <c r="E186"/>
  <c r="C191"/>
  <c r="D191"/>
  <c r="E192"/>
  <c r="E193"/>
  <c r="E194"/>
  <c r="E195"/>
  <c r="E196"/>
  <c r="C197"/>
  <c r="D197"/>
  <c r="E198"/>
  <c r="C199"/>
  <c r="D199"/>
  <c r="E200"/>
  <c r="E201"/>
  <c r="E202"/>
  <c r="E203"/>
  <c r="E204"/>
  <c r="E207"/>
  <c r="C222"/>
  <c r="D214"/>
  <c r="D230"/>
  <c r="D60" l="1"/>
  <c r="D210"/>
  <c r="C210"/>
  <c r="E8"/>
  <c r="D7"/>
  <c r="E66"/>
  <c r="D213"/>
  <c r="C214"/>
  <c r="C213" s="1"/>
  <c r="E205"/>
  <c r="E199"/>
  <c r="E178"/>
  <c r="E191"/>
  <c r="E189" s="1"/>
  <c r="E184"/>
  <c r="E180"/>
  <c r="E197"/>
  <c r="E176"/>
  <c r="E168"/>
  <c r="D166" l="1"/>
  <c r="E60"/>
  <c r="E61"/>
  <c r="C7"/>
  <c r="C6" s="1"/>
  <c r="D211" l="1"/>
  <c r="D212" s="1"/>
  <c r="E7"/>
  <c r="C166"/>
  <c r="C211" s="1"/>
  <c r="C212" s="1"/>
  <c r="D6"/>
  <c r="E6" s="1"/>
  <c r="E208"/>
  <c r="E210" l="1"/>
  <c r="E166"/>
</calcChain>
</file>

<file path=xl/sharedStrings.xml><?xml version="1.0" encoding="utf-8"?>
<sst xmlns="http://schemas.openxmlformats.org/spreadsheetml/2006/main" count="2256" uniqueCount="1207">
  <si>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</si>
  <si>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</si>
  <si>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</si>
  <si>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</si>
  <si>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</si>
  <si>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</si>
  <si>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</si>
  <si>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</si>
  <si>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</si>
  <si>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</si>
  <si>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</si>
  <si>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</si>
  <si>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</si>
  <si>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</si>
  <si>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</si>
  <si>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</si>
  <si>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</si>
  <si>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</si>
  <si>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</si>
  <si>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</si>
  <si>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</si>
  <si>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</si>
  <si>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</si>
  <si>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</si>
  <si>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</si>
  <si>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</si>
  <si>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</si>
  <si>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</si>
  <si>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</si>
  <si>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</si>
  <si>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</si>
  <si>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</si>
  <si>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</si>
  <si>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</si>
  <si>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</si>
  <si>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</si>
  <si>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</si>
  <si>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</si>
  <si>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</si>
  <si>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</si>
  <si>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</si>
  <si>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</si>
  <si>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</si>
  <si>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</si>
  <si>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</si>
  <si>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</si>
  <si>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</si>
  <si>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</si>
  <si>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</si>
  <si>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</si>
  <si>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</si>
  <si>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</si>
  <si>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</si>
  <si>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</si>
  <si>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</si>
  <si>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</si>
  <si>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</si>
  <si>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</si>
  <si>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</si>
  <si>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</si>
  <si>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</si>
  <si>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</si>
  <si>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</si>
  <si>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</si>
  <si>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</si>
  <si>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</si>
  <si>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</si>
  <si>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</si>
  <si>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</si>
  <si>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</si>
  <si>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</si>
  <si>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</si>
  <si>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</si>
  <si>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</si>
  <si>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</si>
  <si>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</si>
  <si>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</si>
  <si>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</si>
  <si>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</si>
  <si>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</si>
  <si>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</si>
  <si>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</si>
  <si>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</si>
  <si>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</si>
  <si>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</si>
  <si>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</si>
  <si>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</si>
  <si>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</si>
  <si>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</si>
  <si>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</si>
  <si>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</si>
  <si>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</si>
  <si>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</si>
  <si>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</si>
  <si>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</si>
  <si>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</si>
  <si>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</si>
  <si>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</si>
  <si>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</si>
  <si>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</si>
  <si>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</si>
  <si>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</si>
  <si>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</si>
  <si>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</si>
  <si>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</si>
  <si>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</si>
  <si>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</si>
  <si>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</si>
  <si>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</si>
  <si>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</si>
  <si>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</si>
  <si>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</si>
  <si>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</si>
  <si>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</si>
  <si>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</si>
  <si>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</si>
  <si>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</si>
  <si>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</si>
  <si>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</si>
  <si>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</si>
  <si>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</si>
  <si>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</si>
  <si>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</si>
  <si>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</si>
  <si>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</si>
  <si>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</si>
  <si>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</si>
  <si>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</si>
  <si>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</si>
  <si>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</si>
  <si>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</si>
  <si>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</si>
  <si>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</si>
  <si>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</si>
  <si>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</si>
  <si>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</si>
  <si>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</si>
  <si>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</si>
  <si>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</si>
  <si>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</si>
  <si>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</si>
  <si>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</si>
  <si>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</si>
  <si>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</si>
  <si>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</si>
  <si>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</si>
  <si>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</si>
  <si>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</si>
  <si>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</si>
  <si>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</si>
  <si>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</si>
  <si>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</si>
  <si>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</si>
  <si>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</si>
  <si>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</si>
  <si>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</si>
  <si>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</si>
  <si>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</si>
  <si>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</si>
  <si>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</si>
  <si>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</si>
  <si>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</si>
  <si>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</si>
  <si>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</si>
  <si>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</si>
  <si>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</si>
  <si>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</si>
  <si>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</si>
  <si>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</si>
  <si>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</si>
  <si>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</si>
  <si>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</si>
  <si>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</si>
  <si>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</si>
  <si>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</si>
  <si>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</si>
  <si>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</si>
  <si>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</si>
  <si>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</si>
  <si>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</si>
  <si>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</si>
  <si>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</si>
  <si>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</si>
  <si>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</si>
  <si>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</si>
  <si>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</si>
  <si>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</si>
  <si>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</si>
  <si>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</si>
  <si>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</si>
  <si>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</si>
  <si>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</si>
  <si>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</si>
  <si>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</si>
  <si>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</si>
  <si>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</si>
  <si>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</si>
  <si>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</si>
  <si>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</si>
  <si>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</si>
  <si>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</si>
  <si>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</si>
  <si>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</si>
  <si>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</si>
  <si>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</si>
  <si>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</si>
  <si>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</si>
  <si>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</si>
  <si>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</si>
  <si>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</si>
  <si>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</si>
  <si>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</si>
  <si>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</si>
  <si>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</si>
  <si>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</si>
  <si>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</si>
  <si>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</si>
  <si>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</si>
  <si>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</si>
  <si>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</si>
  <si>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</si>
  <si>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</si>
  <si>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</si>
  <si>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</si>
  <si>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</si>
  <si>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</si>
  <si>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</si>
  <si>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</si>
  <si>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</si>
  <si>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</si>
  <si>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</si>
  <si>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</si>
  <si>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</si>
  <si>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</si>
  <si>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</si>
  <si>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</si>
  <si>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</si>
  <si>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</si>
  <si>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</si>
  <si>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</si>
  <si>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</si>
  <si>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</si>
  <si>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</si>
  <si>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</si>
  <si>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</si>
  <si>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</si>
  <si>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</si>
  <si>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</si>
  <si>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</si>
  <si>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</si>
  <si>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</si>
  <si>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</si>
  <si>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</si>
  <si>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</si>
  <si>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</si>
  <si>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</si>
  <si>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</si>
  <si>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</si>
  <si>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</si>
  <si>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</si>
  <si>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</si>
  <si>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</si>
  <si>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</si>
  <si>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</si>
  <si>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</si>
  <si>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</si>
  <si>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</si>
  <si>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</si>
  <si>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</si>
  <si>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</si>
  <si>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</si>
  <si>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</si>
  <si>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</si>
  <si>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</si>
  <si>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</si>
  <si>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</si>
  <si>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</si>
  <si>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</si>
  <si>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</si>
  <si>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</si>
  <si>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</si>
  <si>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</si>
  <si>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</si>
  <si>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</si>
  <si>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</si>
  <si>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</si>
  <si>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</si>
  <si>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</si>
  <si>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</si>
  <si>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</si>
  <si>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</si>
  <si>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</si>
  <si>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</si>
  <si>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</si>
  <si>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</si>
  <si>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</si>
  <si>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</si>
  <si>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</si>
  <si>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</si>
  <si>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</si>
  <si>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</si>
  <si>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</si>
  <si>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</si>
  <si>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</si>
  <si>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</si>
  <si>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</si>
  <si>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</si>
  <si>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</si>
  <si>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</si>
  <si>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</si>
  <si>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</si>
  <si>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</si>
  <si>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</si>
  <si>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</si>
  <si>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</si>
  <si>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</si>
  <si>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</si>
  <si>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</si>
  <si>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</si>
  <si>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</si>
  <si>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</si>
  <si>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</si>
  <si>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</si>
  <si>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</si>
  <si>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</si>
  <si>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</si>
  <si>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</si>
  <si>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</si>
  <si>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</si>
  <si>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</si>
  <si>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</si>
  <si>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</si>
  <si>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</si>
  <si>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</si>
  <si>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</si>
  <si>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</si>
  <si>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</si>
  <si>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</si>
  <si>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</si>
  <si>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</si>
  <si>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</si>
  <si>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</si>
  <si>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</si>
  <si>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</si>
  <si>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</si>
  <si>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</si>
  <si>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</si>
  <si>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</si>
  <si>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</si>
  <si>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</si>
  <si>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</si>
  <si>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</si>
  <si>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</si>
  <si>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</si>
  <si>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</si>
  <si>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</si>
  <si>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</si>
  <si>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</si>
  <si>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</si>
  <si>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</si>
  <si>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</si>
  <si>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</si>
  <si>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</si>
  <si>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</si>
  <si>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</si>
  <si>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</si>
  <si>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</si>
  <si>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</si>
  <si>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</si>
  <si>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</si>
  <si>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</si>
  <si>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</si>
  <si>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</si>
  <si>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</si>
  <si>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</si>
  <si>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</si>
  <si>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</si>
  <si>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</si>
  <si>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</si>
  <si>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</si>
  <si>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</si>
  <si>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</si>
  <si>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</si>
  <si>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</si>
  <si>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</si>
  <si>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</si>
  <si>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</si>
  <si>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</si>
  <si>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</si>
  <si>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</si>
  <si>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</si>
  <si>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</si>
  <si>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</si>
  <si>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</si>
  <si>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</si>
  <si>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</si>
  <si>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</si>
  <si>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</si>
  <si>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</si>
  <si>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</si>
  <si>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</si>
  <si>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</si>
  <si>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</si>
  <si>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</si>
  <si>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</si>
  <si>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</si>
  <si>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</si>
  <si>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</si>
  <si>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</si>
  <si>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</si>
  <si>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</si>
  <si>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</si>
  <si>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</si>
  <si>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</si>
  <si>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</si>
  <si>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</si>
  <si>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</si>
  <si>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</si>
  <si>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</si>
  <si>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</si>
  <si>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</si>
  <si>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</si>
  <si>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</si>
  <si>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</si>
  <si>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</si>
  <si>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</si>
  <si>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</si>
  <si>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</si>
  <si>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</si>
  <si>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</si>
  <si>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</si>
  <si>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</si>
  <si>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</si>
  <si>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</si>
  <si>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</si>
  <si>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</si>
  <si>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</si>
  <si>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</si>
  <si>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</si>
  <si>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</si>
  <si>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</si>
  <si>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</si>
  <si>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</si>
  <si>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</si>
  <si>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</si>
  <si>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</si>
  <si>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</si>
  <si>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</si>
  <si>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</si>
  <si>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</si>
  <si>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</si>
  <si>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</si>
  <si>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</si>
  <si>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</si>
  <si>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</si>
  <si>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</si>
  <si>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</si>
  <si>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</si>
  <si>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</si>
  <si>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</si>
  <si>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</si>
  <si>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</si>
  <si>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</si>
  <si>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</si>
  <si>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</si>
  <si>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</si>
  <si>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</si>
  <si>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</si>
  <si>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</si>
  <si>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</si>
  <si>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</si>
  <si>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</si>
  <si>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</si>
  <si>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</si>
  <si>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</si>
  <si>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</si>
  <si>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</si>
  <si>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</si>
  <si>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</si>
  <si>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</si>
  <si>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</si>
  <si>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</si>
  <si>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</si>
  <si>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</si>
  <si>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</si>
  <si>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</si>
  <si>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</si>
  <si>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</si>
  <si>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</si>
  <si>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</si>
  <si>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</si>
  <si>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</si>
  <si>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</si>
  <si>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</si>
  <si>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</si>
  <si>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</si>
  <si>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</si>
  <si>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</si>
  <si>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</si>
  <si>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</si>
  <si>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</si>
  <si>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</si>
  <si>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</si>
  <si>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</si>
  <si>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</si>
  <si>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</si>
  <si>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</si>
  <si>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</si>
  <si>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</si>
  <si>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</si>
  <si>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</si>
  <si>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</si>
  <si>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</si>
  <si>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</si>
  <si>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</si>
  <si>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</si>
  <si>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</si>
  <si>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</si>
  <si>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</si>
  <si>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</si>
  <si>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</si>
  <si>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</si>
  <si>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</si>
  <si>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</si>
  <si>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</si>
  <si>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</si>
  <si>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</si>
  <si>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</si>
  <si>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</si>
  <si>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</si>
  <si>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</si>
  <si>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</si>
  <si>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</si>
  <si>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</si>
  <si>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</si>
  <si>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</si>
  <si>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</si>
  <si>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</si>
  <si>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</si>
  <si>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</si>
  <si>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</si>
  <si>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</si>
  <si>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</si>
  <si>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</si>
  <si>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</si>
  <si>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</si>
  <si>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</si>
  <si>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</si>
  <si>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</si>
  <si>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</si>
  <si>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</si>
  <si>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</si>
  <si>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</si>
  <si>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</si>
  <si>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</si>
  <si>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</si>
  <si>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</si>
  <si>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</si>
  <si>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</si>
  <si>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</si>
  <si>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</si>
  <si>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</si>
  <si>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</si>
  <si>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</si>
  <si>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</si>
  <si>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</si>
  <si>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</si>
  <si>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</si>
  <si>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</si>
  <si>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</si>
  <si>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</si>
  <si>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</si>
  <si>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</si>
  <si>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</si>
  <si>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</si>
  <si>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</si>
  <si>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</si>
  <si>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</si>
  <si>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</si>
  <si>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</si>
  <si>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</si>
  <si>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</si>
  <si>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</si>
  <si>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</si>
  <si>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</si>
  <si>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</si>
  <si>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</si>
  <si>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</si>
  <si>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</si>
  <si>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</si>
  <si>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</si>
  <si>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</si>
  <si>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</si>
  <si>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</si>
  <si>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</si>
  <si>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</si>
  <si>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</si>
  <si>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</si>
  <si>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</si>
  <si>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</si>
  <si>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</si>
  <si>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</si>
  <si>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</si>
  <si>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</si>
  <si>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</si>
  <si>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</si>
  <si>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</si>
  <si>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</si>
  <si>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</si>
  <si>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</si>
  <si>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</si>
  <si>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</si>
  <si>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</si>
  <si>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</si>
  <si>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</si>
  <si>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</si>
  <si>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</si>
  <si>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</si>
  <si>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</si>
  <si>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</si>
  <si>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</si>
  <si>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</si>
  <si>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</si>
  <si>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</si>
  <si>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</si>
  <si>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</si>
  <si>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</si>
  <si>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</si>
  <si>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</si>
  <si>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</si>
  <si>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</si>
  <si>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</si>
  <si>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</si>
  <si>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</si>
  <si>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</si>
  <si>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</si>
  <si>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</si>
  <si>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</si>
  <si>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</si>
  <si>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</si>
  <si>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</si>
  <si>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</si>
  <si>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</si>
  <si>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</si>
  <si>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</si>
  <si>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</si>
  <si>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</si>
  <si>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</si>
  <si>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</si>
  <si>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</si>
  <si>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</si>
  <si>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</si>
  <si>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</si>
  <si>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</si>
  <si>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</si>
  <si>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</si>
  <si>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</si>
  <si>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</si>
  <si>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</si>
  <si>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</si>
  <si>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</si>
  <si>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</si>
  <si>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</si>
  <si>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</si>
  <si>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</si>
  <si>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</si>
  <si>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</si>
  <si>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</si>
  <si>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</si>
  <si>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</si>
  <si>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</si>
  <si>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</si>
  <si>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</si>
  <si>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</si>
  <si>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</si>
  <si>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</si>
  <si>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</si>
  <si>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</si>
  <si>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</si>
  <si>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</si>
  <si>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</si>
  <si>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</si>
  <si>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</si>
  <si>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</si>
  <si>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</si>
  <si>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</si>
  <si>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</si>
  <si>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</si>
  <si>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</si>
  <si>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</si>
  <si>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</si>
  <si>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</si>
  <si>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</si>
  <si>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</si>
  <si>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</si>
  <si>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</si>
  <si>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</si>
  <si>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</si>
  <si>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</si>
  <si>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</si>
  <si>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</si>
  <si>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</si>
  <si>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</si>
  <si>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</si>
  <si>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</si>
  <si>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</si>
  <si>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</si>
  <si>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</si>
  <si>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</si>
  <si>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</si>
  <si>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</si>
  <si>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</si>
  <si>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</si>
  <si>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</si>
  <si>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</si>
  <si>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</si>
  <si>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</si>
  <si>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</si>
  <si>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</si>
  <si>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</si>
  <si>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</si>
  <si>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</si>
  <si>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</si>
  <si>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</si>
  <si>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</si>
  <si>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</si>
  <si>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</si>
  <si>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</si>
  <si>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</si>
  <si>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</si>
  <si>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</si>
  <si>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</si>
  <si>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</si>
  <si>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</si>
  <si>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</si>
  <si>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</si>
  <si>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</si>
  <si>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</si>
  <si>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</si>
  <si>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</si>
  <si>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</si>
  <si>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</si>
  <si>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</si>
  <si>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</si>
  <si>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</si>
  <si>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</si>
  <si>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</si>
  <si>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</si>
  <si>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</si>
  <si>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</si>
  <si>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</si>
  <si>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</si>
  <si>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</si>
  <si>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</si>
  <si>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</si>
  <si>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</si>
  <si>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</si>
  <si>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</si>
  <si>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</si>
  <si>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</si>
  <si>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</si>
  <si>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</si>
  <si>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</si>
  <si>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</si>
  <si>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</si>
  <si>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</si>
  <si>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</si>
  <si>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</si>
  <si>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</si>
  <si>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</si>
  <si>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</si>
  <si>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</si>
  <si>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</si>
  <si>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</si>
  <si>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</si>
  <si>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</si>
  <si>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</si>
  <si>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</si>
  <si>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</si>
  <si>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</si>
  <si>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</si>
  <si>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</si>
  <si>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</si>
  <si>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</si>
  <si>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</si>
  <si>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</si>
  <si>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</si>
  <si>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</si>
  <si>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</si>
  <si>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</si>
  <si>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</si>
  <si>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</si>
  <si>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</si>
  <si>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</si>
  <si>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</si>
  <si>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</si>
  <si>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</si>
  <si>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</si>
  <si>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</si>
  <si>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</si>
  <si>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</si>
  <si>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</si>
  <si>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</si>
  <si>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</si>
  <si>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</si>
  <si>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</si>
  <si>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</si>
  <si>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</si>
  <si>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</si>
  <si>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</si>
  <si>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</si>
  <si>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</si>
  <si>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</si>
  <si>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</si>
  <si>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</si>
  <si>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</si>
  <si>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</si>
  <si>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</si>
  <si>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</si>
  <si>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</si>
  <si>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</si>
  <si>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</si>
  <si>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</si>
  <si>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</si>
  <si>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</si>
  <si>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</si>
  <si>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</si>
  <si>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</si>
  <si>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</si>
  <si>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</si>
  <si>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</si>
  <si>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</si>
  <si>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</si>
  <si>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</si>
  <si>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</si>
  <si>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</si>
  <si>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</si>
  <si>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</si>
  <si>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</si>
  <si>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</si>
  <si>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</si>
  <si>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</si>
  <si>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</si>
  <si>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</si>
  <si>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</si>
  <si>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</si>
  <si>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</si>
  <si>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</si>
  <si>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</si>
  <si>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</si>
  <si>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</si>
  <si>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</si>
  <si>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</si>
  <si>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</si>
  <si>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</si>
  <si>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</si>
  <si>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</si>
  <si>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</si>
  <si>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</si>
  <si>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</si>
  <si>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</si>
  <si>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</si>
  <si>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</si>
  <si>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</si>
  <si>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</si>
  <si>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</si>
  <si>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</si>
  <si>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</si>
  <si>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</si>
  <si>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</si>
  <si>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</si>
  <si>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</si>
  <si>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</si>
  <si>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</si>
  <si>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</si>
  <si>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</si>
  <si>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</si>
  <si>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</si>
  <si>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</si>
  <si>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</si>
  <si>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</si>
  <si>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</si>
  <si>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</si>
  <si>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</si>
  <si>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</si>
  <si>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</si>
  <si>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</si>
  <si>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</si>
  <si>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</si>
  <si>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</si>
  <si>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</si>
  <si>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</si>
  <si>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</si>
  <si>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</si>
  <si>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</si>
  <si>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</si>
  <si>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</si>
  <si>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</si>
  <si>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</si>
  <si>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</si>
  <si>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</si>
  <si>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</si>
  <si>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</si>
  <si>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</si>
  <si>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</si>
  <si>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</si>
  <si>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</si>
  <si>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</si>
  <si>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</si>
  <si>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</si>
  <si>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</si>
  <si>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</si>
  <si>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</si>
  <si>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</si>
  <si>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</si>
  <si>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</si>
  <si>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</si>
  <si>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</si>
  <si>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</si>
  <si>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</si>
  <si>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</si>
  <si>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</si>
  <si>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</si>
  <si>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</si>
  <si>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</si>
  <si>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</si>
  <si>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</si>
  <si>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</si>
  <si>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</si>
  <si>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</si>
  <si>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</si>
  <si>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</si>
  <si>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</si>
  <si>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</si>
  <si>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</si>
  <si>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</si>
  <si>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</si>
  <si>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</si>
  <si>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</si>
  <si>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</si>
  <si>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</si>
  <si>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</si>
  <si>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</si>
  <si>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</si>
  <si>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</si>
  <si>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</si>
  <si>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</si>
  <si>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</si>
  <si>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</si>
  <si>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</si>
  <si>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</si>
  <si>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</si>
  <si>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</si>
  <si>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</si>
  <si>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</si>
  <si>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</si>
  <si>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</si>
  <si>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</si>
  <si>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</si>
  <si>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</si>
  <si>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</si>
  <si>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</si>
  <si>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</si>
  <si>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</si>
  <si>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</si>
  <si>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</si>
  <si>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</si>
  <si>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</si>
  <si>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</si>
  <si>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</si>
  <si>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</si>
  <si>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</si>
  <si>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</si>
  <si>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</si>
  <si>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</si>
  <si>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</si>
  <si>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</si>
  <si>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</si>
  <si>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</si>
  <si>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</si>
  <si>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</si>
  <si>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</si>
  <si>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</si>
  <si>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</si>
  <si>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</si>
  <si>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</si>
  <si>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</si>
  <si>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</si>
  <si>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</si>
  <si>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</si>
  <si>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</si>
  <si>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</si>
  <si>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</si>
  <si>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</si>
  <si>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</si>
  <si>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</si>
  <si>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</si>
  <si>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</si>
  <si>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</si>
  <si>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</si>
  <si>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</si>
  <si>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</si>
  <si>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</si>
  <si>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</si>
  <si>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</si>
  <si>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</si>
  <si>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</si>
  <si>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</si>
  <si>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</si>
  <si>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</si>
  <si>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</si>
  <si>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</si>
  <si>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</si>
  <si>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</si>
  <si>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</si>
  <si>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</si>
  <si>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</si>
  <si>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</si>
  <si>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</si>
  <si>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</si>
  <si>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</si>
  <si>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</si>
  <si>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</si>
  <si>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</si>
  <si>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</si>
  <si>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</si>
  <si>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</si>
  <si>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</si>
  <si>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</si>
  <si>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</si>
  <si>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</si>
  <si>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</si>
  <si>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</si>
  <si>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</si>
  <si>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</si>
  <si>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</si>
  <si>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</si>
  <si>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</si>
  <si>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</si>
  <si>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</si>
  <si>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</si>
  <si>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</si>
  <si>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</si>
  <si>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</si>
  <si>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</si>
  <si>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</si>
  <si>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</si>
  <si>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</si>
  <si>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</si>
  <si>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</si>
  <si>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</si>
  <si>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</si>
  <si>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</si>
  <si>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</si>
  <si>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</si>
  <si>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</si>
  <si>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</si>
  <si>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</si>
  <si>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</si>
  <si>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</si>
  <si>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</si>
  <si>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</si>
  <si>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</si>
  <si>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</si>
  <si>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</si>
  <si>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</si>
  <si>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</si>
  <si>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</si>
  <si>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</si>
  <si>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</si>
  <si>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</si>
  <si>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</si>
  <si>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</si>
  <si>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</si>
  <si>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</si>
  <si>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</si>
  <si>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</si>
  <si>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</si>
  <si>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</si>
  <si>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</si>
  <si>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</si>
  <si>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</si>
  <si>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</si>
  <si>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</si>
  <si>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</si>
  <si>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</si>
  <si>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</si>
  <si>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</si>
  <si>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</si>
  <si>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</si>
  <si>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</si>
  <si>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</si>
  <si>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</si>
  <si>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</si>
  <si>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</si>
  <si>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</si>
  <si>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</si>
  <si>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</si>
  <si>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</si>
  <si>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</si>
  <si>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</si>
  <si>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</si>
  <si>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</si>
  <si>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</si>
  <si>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</si>
  <si>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</si>
  <si>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</si>
  <si>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</si>
  <si>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</si>
  <si>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</si>
  <si>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</si>
  <si>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</si>
  <si>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</si>
  <si>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</si>
  <si>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</si>
  <si>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</si>
  <si>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</si>
  <si>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</si>
  <si>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</si>
  <si>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</si>
  <si>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</si>
  <si>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</si>
  <si>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</si>
  <si>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</si>
  <si>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</si>
  <si>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</si>
  <si>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</si>
  <si>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</si>
  <si>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</si>
  <si>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</si>
  <si>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</si>
  <si>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</si>
  <si>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</si>
  <si>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</si>
  <si>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</si>
  <si>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</si>
  <si>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</si>
  <si>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</si>
  <si>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</si>
  <si>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</si>
  <si>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</si>
  <si>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</si>
  <si>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</si>
  <si>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</si>
  <si>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</si>
  <si>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</si>
  <si>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</si>
  <si>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</si>
  <si>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</si>
  <si>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</si>
  <si>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</si>
  <si>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</si>
  <si>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</si>
  <si>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</si>
  <si>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</si>
  <si>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</si>
  <si>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</si>
  <si>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</si>
  <si>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</si>
  <si>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</si>
  <si>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</si>
  <si>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</si>
  <si>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</si>
  <si>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</si>
  <si>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</si>
  <si>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</si>
  <si>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</si>
  <si>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</si>
  <si>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</si>
  <si>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</si>
  <si>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</si>
  <si>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</si>
  <si>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</si>
  <si>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</si>
  <si>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</si>
  <si>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</si>
  <si>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</si>
  <si>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</si>
  <si>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</si>
  <si>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</si>
  <si>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</si>
  <si>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</si>
  <si>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</si>
  <si>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</si>
  <si>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</si>
  <si>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</si>
  <si>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</si>
  <si>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</si>
  <si>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</si>
  <si>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</si>
  <si>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</si>
  <si>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</si>
  <si>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</si>
  <si>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</si>
  <si>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</si>
  <si>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</si>
  <si>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</si>
  <si>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</si>
  <si>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</si>
  <si>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</si>
  <si>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</si>
  <si>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</si>
  <si>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</si>
  <si>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 xml:space="preserve">                                                                       на 01.10.2025 года</t>
  </si>
  <si>
    <t>Исполнено      на                      01.10.2025 г</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</si>
  <si>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</si>
  <si>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00020219999050000150</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</si>
</sst>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5"/>
  <sheetViews>
    <sheetView showZeros="0" tabSelected="1" zoomScale="140" zoomScaleNormal="140" workbookViewId="0">
      <pane xSplit="2" ySplit="7" topLeftCell="C203" activePane="bottomRight" state="frozen"/>
      <selection pane="topRight" activeCell="C1" sqref="C1"/>
      <selection pane="bottomLeft" activeCell="A119" sqref="A119"/>
      <selection pane="bottomRight" activeCell="D227" sqref="D227"/>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1203</v>
      </c>
      <c r="B3" s="6"/>
      <c r="C3" s="4"/>
      <c r="D3" s="4"/>
      <c r="E3" s="5"/>
    </row>
    <row r="4" spans="1:5">
      <c r="A4" s="7"/>
      <c r="B4" s="7"/>
    </row>
    <row r="5" spans="1:5" ht="35.25" customHeight="1">
      <c r="A5" s="8" t="s">
        <v>2</v>
      </c>
      <c r="B5" s="8" t="s">
        <v>3</v>
      </c>
      <c r="C5" s="8" t="s">
        <v>1183</v>
      </c>
      <c r="D5" s="8" t="s">
        <v>1204</v>
      </c>
      <c r="E5" s="8" t="s">
        <v>4</v>
      </c>
    </row>
    <row r="6" spans="1:5" s="12" customFormat="1">
      <c r="A6" s="9" t="s">
        <v>5</v>
      </c>
      <c r="B6" s="10"/>
      <c r="C6" s="11">
        <f>C7+C60</f>
        <v>409811.00000000006</v>
      </c>
      <c r="D6" s="11">
        <f>D7+D60</f>
        <v>320006</v>
      </c>
      <c r="E6" s="11">
        <f t="shared" ref="E6:E89" si="0">D6/C6*100</f>
        <v>78.086239754423374</v>
      </c>
    </row>
    <row r="7" spans="1:5" s="14" customFormat="1">
      <c r="A7" s="19" t="s">
        <v>6</v>
      </c>
      <c r="B7" s="13" t="s">
        <v>1098</v>
      </c>
      <c r="C7" s="20">
        <f>C8+C10+C16+C28+C31+C33+C47+C52+C58+C49</f>
        <v>52461.2</v>
      </c>
      <c r="D7" s="20">
        <f>D8+D10+D16+D28+D31+D33+D47+D52+D58+D49+D32+D59</f>
        <v>45048.399999999994</v>
      </c>
      <c r="E7" s="20">
        <f t="shared" si="0"/>
        <v>85.869938163823917</v>
      </c>
    </row>
    <row r="8" spans="1:5" s="14" customFormat="1">
      <c r="A8" s="19" t="s">
        <v>7</v>
      </c>
      <c r="B8" s="13" t="s">
        <v>1099</v>
      </c>
      <c r="C8" s="20">
        <f>C9</f>
        <v>19225.099999999999</v>
      </c>
      <c r="D8" s="20">
        <f>D9</f>
        <v>16138.7</v>
      </c>
      <c r="E8" s="20">
        <f t="shared" si="0"/>
        <v>83.945987277049284</v>
      </c>
    </row>
    <row r="9" spans="1:5">
      <c r="A9" s="15" t="s">
        <v>8</v>
      </c>
      <c r="B9" s="16" t="s">
        <v>1100</v>
      </c>
      <c r="C9" s="17">
        <v>19225.099999999999</v>
      </c>
      <c r="D9" s="17">
        <v>16138.7</v>
      </c>
      <c r="E9" s="17">
        <f t="shared" si="0"/>
        <v>83.945987277049284</v>
      </c>
    </row>
    <row r="10" spans="1:5" ht="22.5">
      <c r="A10" s="19" t="s">
        <v>9</v>
      </c>
      <c r="B10" s="13" t="s">
        <v>1110</v>
      </c>
      <c r="C10" s="20">
        <f>C11</f>
        <v>9909.4</v>
      </c>
      <c r="D10" s="20">
        <f>D11</f>
        <v>7524.9</v>
      </c>
      <c r="E10" s="20">
        <f t="shared" si="0"/>
        <v>75.936989121440249</v>
      </c>
    </row>
    <row r="11" spans="1:5" ht="25.5" customHeight="1">
      <c r="A11" s="15" t="s">
        <v>10</v>
      </c>
      <c r="B11" s="16" t="s">
        <v>1109</v>
      </c>
      <c r="C11" s="17">
        <f>C12+C13+C14+C15</f>
        <v>9909.4</v>
      </c>
      <c r="D11" s="17">
        <f>D12+D13+D14+D15</f>
        <v>7524.9</v>
      </c>
      <c r="E11" s="17">
        <f t="shared" si="0"/>
        <v>75.936989121440249</v>
      </c>
    </row>
    <row r="12" spans="1:5" ht="47.25" customHeight="1">
      <c r="A12" s="15" t="s">
        <v>11</v>
      </c>
      <c r="B12" s="16" t="s">
        <v>1108</v>
      </c>
      <c r="C12" s="17">
        <v>5182.8</v>
      </c>
      <c r="D12" s="17">
        <v>3808.2</v>
      </c>
      <c r="E12" s="17">
        <f t="shared" si="0"/>
        <v>73.477656865015035</v>
      </c>
    </row>
    <row r="13" spans="1:5" ht="59.25" customHeight="1">
      <c r="A13" s="15" t="s">
        <v>12</v>
      </c>
      <c r="B13" s="16" t="s">
        <v>1107</v>
      </c>
      <c r="C13" s="17">
        <v>23.3</v>
      </c>
      <c r="D13" s="17">
        <v>22.2</v>
      </c>
      <c r="E13" s="17">
        <f t="shared" si="0"/>
        <v>95.278969957081543</v>
      </c>
    </row>
    <row r="14" spans="1:5" ht="46.5" customHeight="1">
      <c r="A14" s="15" t="s">
        <v>13</v>
      </c>
      <c r="B14" s="16" t="s">
        <v>1106</v>
      </c>
      <c r="C14" s="17">
        <v>5234.2</v>
      </c>
      <c r="D14" s="17">
        <v>4082.3</v>
      </c>
      <c r="E14" s="17">
        <f t="shared" si="0"/>
        <v>77.992816476252344</v>
      </c>
    </row>
    <row r="15" spans="1:5" ht="46.5" customHeight="1">
      <c r="A15" s="15" t="s">
        <v>14</v>
      </c>
      <c r="B15" s="16" t="s">
        <v>1105</v>
      </c>
      <c r="C15" s="17">
        <v>-530.9</v>
      </c>
      <c r="D15" s="17">
        <v>-387.8</v>
      </c>
      <c r="E15" s="17">
        <f t="shared" si="0"/>
        <v>73.045771331700891</v>
      </c>
    </row>
    <row r="16" spans="1:5">
      <c r="A16" s="19" t="s">
        <v>15</v>
      </c>
      <c r="B16" s="13" t="s">
        <v>1104</v>
      </c>
      <c r="C16" s="20">
        <f>C17+C22+C24+C26</f>
        <v>4801</v>
      </c>
      <c r="D16" s="20">
        <f>D17+D22+D24+D26</f>
        <v>7077.2</v>
      </c>
      <c r="E16" s="20">
        <f t="shared" si="0"/>
        <v>147.41095605082276</v>
      </c>
    </row>
    <row r="17" spans="1:5" ht="15" customHeight="1">
      <c r="A17" s="30" t="s">
        <v>1012</v>
      </c>
      <c r="B17" s="21" t="s">
        <v>1103</v>
      </c>
      <c r="C17" s="31">
        <f>C18+C20</f>
        <v>790</v>
      </c>
      <c r="D17" s="31">
        <f>D18+D20</f>
        <v>412.5</v>
      </c>
      <c r="E17" s="31">
        <f t="shared" si="0"/>
        <v>52.215189873417721</v>
      </c>
    </row>
    <row r="18" spans="1:5" ht="22.5">
      <c r="A18" s="95" t="s">
        <v>1111</v>
      </c>
      <c r="B18" s="94" t="s">
        <v>1096</v>
      </c>
      <c r="C18" s="17">
        <f>C19</f>
        <v>631</v>
      </c>
      <c r="D18" s="17">
        <f>D19</f>
        <v>288.10000000000002</v>
      </c>
      <c r="E18" s="17">
        <f t="shared" si="0"/>
        <v>45.657686212361334</v>
      </c>
    </row>
    <row r="19" spans="1:5" ht="22.5">
      <c r="A19" s="95" t="s">
        <v>1111</v>
      </c>
      <c r="B19" s="94" t="s">
        <v>1097</v>
      </c>
      <c r="C19" s="17">
        <v>631</v>
      </c>
      <c r="D19" s="17">
        <v>288.10000000000002</v>
      </c>
      <c r="E19" s="17">
        <f t="shared" si="0"/>
        <v>45.657686212361334</v>
      </c>
    </row>
    <row r="20" spans="1:5" ht="27" customHeight="1">
      <c r="A20" s="95" t="s">
        <v>1112</v>
      </c>
      <c r="B20" s="94" t="s">
        <v>1101</v>
      </c>
      <c r="C20" s="17">
        <f>C21</f>
        <v>159</v>
      </c>
      <c r="D20" s="17">
        <f>D21</f>
        <v>124.4</v>
      </c>
      <c r="E20" s="17">
        <f t="shared" si="0"/>
        <v>78.23899371069183</v>
      </c>
    </row>
    <row r="21" spans="1:5" ht="45">
      <c r="A21" s="95" t="s">
        <v>1113</v>
      </c>
      <c r="B21" s="94" t="s">
        <v>1102</v>
      </c>
      <c r="C21" s="17">
        <v>159</v>
      </c>
      <c r="D21" s="17">
        <v>124.4</v>
      </c>
      <c r="E21" s="17">
        <f t="shared" si="0"/>
        <v>78.23899371069183</v>
      </c>
    </row>
    <row r="22" spans="1:5" ht="14.25" customHeight="1">
      <c r="A22" s="15" t="s">
        <v>16</v>
      </c>
      <c r="B22" s="16" t="s">
        <v>1115</v>
      </c>
      <c r="C22" s="17">
        <f>C23</f>
        <v>0</v>
      </c>
      <c r="D22" s="17">
        <f>D23</f>
        <v>5.2</v>
      </c>
      <c r="E22" s="17"/>
    </row>
    <row r="23" spans="1:5" ht="14.25" customHeight="1">
      <c r="A23" s="95" t="s">
        <v>16</v>
      </c>
      <c r="B23" s="94" t="s">
        <v>1114</v>
      </c>
      <c r="C23" s="17"/>
      <c r="D23" s="17">
        <v>5.2</v>
      </c>
      <c r="E23" s="17"/>
    </row>
    <row r="24" spans="1:5">
      <c r="A24" s="15" t="s">
        <v>17</v>
      </c>
      <c r="B24" s="16" t="s">
        <v>1117</v>
      </c>
      <c r="C24" s="17">
        <f>C25</f>
        <v>3344</v>
      </c>
      <c r="D24" s="17">
        <f>D25</f>
        <v>5990.7</v>
      </c>
      <c r="E24" s="17">
        <f t="shared" si="0"/>
        <v>179.14772727272728</v>
      </c>
    </row>
    <row r="25" spans="1:5">
      <c r="A25" s="95" t="s">
        <v>17</v>
      </c>
      <c r="B25" s="94" t="s">
        <v>1116</v>
      </c>
      <c r="C25" s="17">
        <v>3344</v>
      </c>
      <c r="D25" s="17">
        <v>5990.7</v>
      </c>
      <c r="E25" s="17">
        <f t="shared" si="0"/>
        <v>179.14772727272728</v>
      </c>
    </row>
    <row r="26" spans="1:5" ht="22.5">
      <c r="A26" s="95" t="s">
        <v>1120</v>
      </c>
      <c r="B26" s="94" t="s">
        <v>1121</v>
      </c>
      <c r="C26" s="17">
        <f>C27</f>
        <v>667</v>
      </c>
      <c r="D26" s="17">
        <f>D27</f>
        <v>668.8</v>
      </c>
      <c r="E26" s="17">
        <f t="shared" si="0"/>
        <v>100.26986506746627</v>
      </c>
    </row>
    <row r="27" spans="1:5" ht="24.75" customHeight="1">
      <c r="A27" s="95" t="s">
        <v>1118</v>
      </c>
      <c r="B27" s="94" t="s">
        <v>1119</v>
      </c>
      <c r="C27" s="17">
        <v>667</v>
      </c>
      <c r="D27" s="17">
        <v>668.8</v>
      </c>
      <c r="E27" s="17">
        <f t="shared" si="0"/>
        <v>100.26986506746627</v>
      </c>
    </row>
    <row r="28" spans="1:5">
      <c r="A28" s="19" t="s">
        <v>18</v>
      </c>
      <c r="B28" s="13" t="s">
        <v>19</v>
      </c>
      <c r="C28" s="20">
        <f>SUM(C29:C30)</f>
        <v>12024</v>
      </c>
      <c r="D28" s="20">
        <f>SUM(D29:D30)</f>
        <v>9429.9</v>
      </c>
      <c r="E28" s="20">
        <f t="shared" si="0"/>
        <v>78.425648702594813</v>
      </c>
    </row>
    <row r="29" spans="1:5">
      <c r="A29" s="15" t="s">
        <v>20</v>
      </c>
      <c r="B29" s="16" t="s">
        <v>21</v>
      </c>
      <c r="C29" s="17">
        <v>1625</v>
      </c>
      <c r="D29" s="17">
        <v>440.6</v>
      </c>
      <c r="E29" s="17">
        <f t="shared" si="0"/>
        <v>27.113846153846154</v>
      </c>
    </row>
    <row r="30" spans="1:5">
      <c r="A30" s="15" t="s">
        <v>22</v>
      </c>
      <c r="B30" s="16" t="s">
        <v>23</v>
      </c>
      <c r="C30" s="17">
        <v>10399</v>
      </c>
      <c r="D30" s="17">
        <v>8989.2999999999993</v>
      </c>
      <c r="E30" s="17">
        <f t="shared" si="0"/>
        <v>86.443888835464946</v>
      </c>
    </row>
    <row r="31" spans="1:5">
      <c r="A31" s="19" t="s">
        <v>1025</v>
      </c>
      <c r="B31" s="13" t="s">
        <v>24</v>
      </c>
      <c r="C31" s="20">
        <v>822.5</v>
      </c>
      <c r="D31" s="20">
        <v>1764.8</v>
      </c>
      <c r="E31" s="20">
        <f>D31/C31*100</f>
        <v>214.56534954407294</v>
      </c>
    </row>
    <row r="32" spans="1:5">
      <c r="A32" s="19" t="s">
        <v>1075</v>
      </c>
      <c r="B32" s="13" t="s">
        <v>1076</v>
      </c>
      <c r="C32" s="20"/>
      <c r="D32" s="20"/>
      <c r="E32" s="17"/>
    </row>
    <row r="33" spans="1:5" ht="24" customHeight="1">
      <c r="A33" s="19" t="s">
        <v>25</v>
      </c>
      <c r="B33" s="18" t="s">
        <v>26</v>
      </c>
      <c r="C33" s="20">
        <f>C34+C44</f>
        <v>3649.5</v>
      </c>
      <c r="D33" s="20">
        <f>D34+D44+D43</f>
        <v>2421.1999999999998</v>
      </c>
      <c r="E33" s="20">
        <f t="shared" si="0"/>
        <v>66.343334703384016</v>
      </c>
    </row>
    <row r="34" spans="1:5" ht="58.5" customHeight="1">
      <c r="A34" s="15" t="s">
        <v>27</v>
      </c>
      <c r="B34" s="16" t="s">
        <v>28</v>
      </c>
      <c r="C34" s="17">
        <f>C35+C37+C39+C42</f>
        <v>3244.4</v>
      </c>
      <c r="D34" s="17">
        <f>D35+D37+D39</f>
        <v>2076.1</v>
      </c>
      <c r="E34" s="17">
        <f t="shared" si="0"/>
        <v>63.990260140549871</v>
      </c>
    </row>
    <row r="35" spans="1:5" ht="43.5" customHeight="1">
      <c r="A35" s="15" t="s">
        <v>29</v>
      </c>
      <c r="B35" s="16" t="s">
        <v>1026</v>
      </c>
      <c r="C35" s="17">
        <f>C36</f>
        <v>2458.4</v>
      </c>
      <c r="D35" s="17">
        <f>D36</f>
        <v>1666.7</v>
      </c>
      <c r="E35" s="17">
        <f t="shared" si="0"/>
        <v>67.796127562642369</v>
      </c>
    </row>
    <row r="36" spans="1:5" ht="69" customHeight="1">
      <c r="A36" s="70" t="s">
        <v>1027</v>
      </c>
      <c r="B36" s="16" t="s">
        <v>958</v>
      </c>
      <c r="C36" s="17">
        <v>2458.4</v>
      </c>
      <c r="D36" s="17">
        <v>1666.7</v>
      </c>
      <c r="E36" s="17">
        <f t="shared" si="0"/>
        <v>67.796127562642369</v>
      </c>
    </row>
    <row r="37" spans="1:5" ht="56.25" customHeight="1">
      <c r="A37" s="15" t="s">
        <v>30</v>
      </c>
      <c r="B37" s="16" t="s">
        <v>31</v>
      </c>
      <c r="C37" s="17">
        <f>C38</f>
        <v>564.5</v>
      </c>
      <c r="D37" s="17">
        <v>249.2</v>
      </c>
      <c r="E37" s="17">
        <f t="shared" si="0"/>
        <v>44.145261293179807</v>
      </c>
    </row>
    <row r="38" spans="1:5" ht="45.75" customHeight="1">
      <c r="A38" s="15" t="s">
        <v>32</v>
      </c>
      <c r="B38" s="16" t="s">
        <v>33</v>
      </c>
      <c r="C38" s="17">
        <v>564.5</v>
      </c>
      <c r="D38" s="17">
        <v>249.3</v>
      </c>
      <c r="E38" s="17">
        <f t="shared" si="0"/>
        <v>44.162976085031005</v>
      </c>
    </row>
    <row r="39" spans="1:5" ht="67.5">
      <c r="A39" s="15" t="s">
        <v>1028</v>
      </c>
      <c r="B39" s="16" t="s">
        <v>34</v>
      </c>
      <c r="C39" s="17">
        <f>C40+C41</f>
        <v>221.5</v>
      </c>
      <c r="D39" s="17">
        <f>D40+D41</f>
        <v>160.19999999999999</v>
      </c>
      <c r="E39" s="17">
        <f t="shared" si="0"/>
        <v>72.325056433408577</v>
      </c>
    </row>
    <row r="40" spans="1:5" ht="45">
      <c r="A40" s="15" t="s">
        <v>35</v>
      </c>
      <c r="B40" s="16" t="s">
        <v>36</v>
      </c>
      <c r="C40" s="17">
        <v>13.5</v>
      </c>
      <c r="D40" s="17">
        <v>10.1</v>
      </c>
      <c r="E40" s="17">
        <f t="shared" si="0"/>
        <v>74.81481481481481</v>
      </c>
    </row>
    <row r="41" spans="1:5" ht="45">
      <c r="A41" s="15" t="s">
        <v>37</v>
      </c>
      <c r="B41" s="16" t="s">
        <v>38</v>
      </c>
      <c r="C41" s="17">
        <v>208</v>
      </c>
      <c r="D41" s="17">
        <v>150.1</v>
      </c>
      <c r="E41" s="17">
        <f t="shared" si="0"/>
        <v>72.163461538461533</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345.1</v>
      </c>
      <c r="E44" s="17">
        <f t="shared" si="0"/>
        <v>85.188842261170095</v>
      </c>
    </row>
    <row r="45" spans="1:5" ht="47.25" customHeight="1">
      <c r="A45" s="15" t="s">
        <v>41</v>
      </c>
      <c r="B45" s="16" t="s">
        <v>42</v>
      </c>
      <c r="C45" s="17">
        <v>147.69999999999999</v>
      </c>
      <c r="D45" s="17">
        <v>147.30000000000001</v>
      </c>
      <c r="E45" s="17">
        <f t="shared" si="0"/>
        <v>99.72918077183482</v>
      </c>
    </row>
    <row r="46" spans="1:5" ht="53.25" customHeight="1">
      <c r="A46" s="15" t="s">
        <v>43</v>
      </c>
      <c r="B46" s="16" t="s">
        <v>44</v>
      </c>
      <c r="C46" s="17">
        <v>257.39999999999998</v>
      </c>
      <c r="D46" s="17">
        <v>197.8</v>
      </c>
      <c r="E46" s="17">
        <f t="shared" si="0"/>
        <v>76.845376845376862</v>
      </c>
    </row>
    <row r="47" spans="1:5" ht="16.5" customHeight="1">
      <c r="A47" s="19" t="s">
        <v>45</v>
      </c>
      <c r="B47" s="13" t="s">
        <v>46</v>
      </c>
      <c r="C47" s="20">
        <f>SUM(C48:C48)</f>
        <v>305</v>
      </c>
      <c r="D47" s="20">
        <f>SUM(D48:D48)</f>
        <v>157.19999999999999</v>
      </c>
      <c r="E47" s="20">
        <f t="shared" si="0"/>
        <v>51.540983606557376</v>
      </c>
    </row>
    <row r="48" spans="1:5">
      <c r="A48" s="15" t="s">
        <v>47</v>
      </c>
      <c r="B48" s="16" t="s">
        <v>48</v>
      </c>
      <c r="C48" s="17">
        <v>305</v>
      </c>
      <c r="D48" s="17">
        <v>157.19999999999999</v>
      </c>
      <c r="E48" s="17">
        <f t="shared" si="0"/>
        <v>51.540983606557376</v>
      </c>
    </row>
    <row r="49" spans="1:6" ht="22.5">
      <c r="A49" s="19" t="s">
        <v>49</v>
      </c>
      <c r="B49" s="13" t="s">
        <v>1162</v>
      </c>
      <c r="C49" s="20">
        <f>C50+C51</f>
        <v>627.6</v>
      </c>
      <c r="D49" s="20">
        <f>D50+D51</f>
        <v>122</v>
      </c>
      <c r="E49" s="20">
        <f t="shared" si="0"/>
        <v>19.439133205863605</v>
      </c>
    </row>
    <row r="50" spans="1:6" ht="26.25" customHeight="1">
      <c r="A50" s="15" t="s">
        <v>50</v>
      </c>
      <c r="B50" s="16" t="s">
        <v>1163</v>
      </c>
      <c r="C50" s="17">
        <v>572.6</v>
      </c>
      <c r="D50" s="17">
        <v>80.599999999999994</v>
      </c>
      <c r="E50" s="17">
        <f t="shared" si="0"/>
        <v>14.076143904994758</v>
      </c>
    </row>
    <row r="51" spans="1:6" ht="12.75" customHeight="1">
      <c r="A51" s="15" t="s">
        <v>1015</v>
      </c>
      <c r="B51" s="16" t="s">
        <v>1164</v>
      </c>
      <c r="C51" s="17">
        <v>55</v>
      </c>
      <c r="D51" s="17">
        <v>41.4</v>
      </c>
      <c r="E51" s="17">
        <f t="shared" si="0"/>
        <v>75.272727272727266</v>
      </c>
    </row>
    <row r="52" spans="1:6" ht="22.5">
      <c r="A52" s="19" t="s">
        <v>51</v>
      </c>
      <c r="B52" s="13" t="s">
        <v>52</v>
      </c>
      <c r="C52" s="20">
        <f>C53+C56+C57</f>
        <v>828.4</v>
      </c>
      <c r="D52" s="20">
        <f>D53+D56+D57</f>
        <v>134.1</v>
      </c>
      <c r="E52" s="20">
        <f t="shared" si="0"/>
        <v>16.187831965234185</v>
      </c>
    </row>
    <row r="53" spans="1:6" ht="57" customHeight="1">
      <c r="A53" s="15" t="s">
        <v>53</v>
      </c>
      <c r="B53" s="16" t="s">
        <v>54</v>
      </c>
      <c r="C53" s="17">
        <f>C54+C55</f>
        <v>737.4</v>
      </c>
      <c r="D53" s="17">
        <f>D54+D55</f>
        <v>20.9</v>
      </c>
      <c r="E53" s="20">
        <f t="shared" si="0"/>
        <v>2.834282614591809</v>
      </c>
    </row>
    <row r="54" spans="1:6" ht="55.5" customHeight="1">
      <c r="A54" s="15" t="s">
        <v>1029</v>
      </c>
      <c r="B54" s="16" t="s">
        <v>954</v>
      </c>
      <c r="C54" s="17"/>
      <c r="D54" s="17"/>
      <c r="E54" s="20" t="e">
        <f t="shared" si="0"/>
        <v>#DIV/0!</v>
      </c>
    </row>
    <row r="55" spans="1:6" ht="57.75" customHeight="1">
      <c r="A55" s="15" t="s">
        <v>55</v>
      </c>
      <c r="B55" s="16" t="s">
        <v>56</v>
      </c>
      <c r="C55" s="17">
        <v>737.4</v>
      </c>
      <c r="D55" s="17">
        <v>20.9</v>
      </c>
      <c r="E55" s="20">
        <f t="shared" si="0"/>
        <v>2.834282614591809</v>
      </c>
    </row>
    <row r="56" spans="1:6" ht="25.5" customHeight="1">
      <c r="A56" s="15" t="s">
        <v>57</v>
      </c>
      <c r="B56" s="16" t="s">
        <v>58</v>
      </c>
      <c r="C56" s="17">
        <v>50</v>
      </c>
      <c r="D56" s="17">
        <v>23.5</v>
      </c>
      <c r="E56" s="20">
        <f t="shared" si="0"/>
        <v>47</v>
      </c>
    </row>
    <row r="57" spans="1:6" ht="48" customHeight="1">
      <c r="A57" s="15" t="s">
        <v>1082</v>
      </c>
      <c r="B57" s="16" t="s">
        <v>1083</v>
      </c>
      <c r="C57" s="17">
        <v>41</v>
      </c>
      <c r="D57" s="17">
        <v>89.7</v>
      </c>
      <c r="E57" s="17">
        <f t="shared" si="0"/>
        <v>218.78048780487808</v>
      </c>
    </row>
    <row r="58" spans="1:6" ht="14.25" customHeight="1">
      <c r="A58" s="19" t="s">
        <v>59</v>
      </c>
      <c r="B58" s="13" t="s">
        <v>60</v>
      </c>
      <c r="C58" s="20">
        <v>268.7</v>
      </c>
      <c r="D58" s="20">
        <v>274.5</v>
      </c>
      <c r="E58" s="20">
        <f t="shared" si="0"/>
        <v>102.15854112393004</v>
      </c>
      <c r="F58" s="22"/>
    </row>
    <row r="59" spans="1:6" ht="14.25" customHeight="1">
      <c r="A59" s="19" t="s">
        <v>61</v>
      </c>
      <c r="B59" s="13" t="s">
        <v>62</v>
      </c>
      <c r="C59" s="20"/>
      <c r="D59" s="20">
        <v>3.9</v>
      </c>
      <c r="E59" s="20"/>
    </row>
    <row r="60" spans="1:6">
      <c r="A60" s="19" t="s">
        <v>63</v>
      </c>
      <c r="B60" s="13" t="s">
        <v>64</v>
      </c>
      <c r="C60" s="20">
        <f>C61+C164</f>
        <v>357349.80000000005</v>
      </c>
      <c r="D60" s="20">
        <f>D61+D164</f>
        <v>274957.60000000003</v>
      </c>
      <c r="E60" s="20">
        <f t="shared" si="0"/>
        <v>76.943543832961424</v>
      </c>
    </row>
    <row r="61" spans="1:6" ht="25.5" customHeight="1">
      <c r="A61" s="19" t="s">
        <v>65</v>
      </c>
      <c r="B61" s="13" t="s">
        <v>66</v>
      </c>
      <c r="C61" s="20">
        <f>C62++C66+C97+C160</f>
        <v>357349.80000000005</v>
      </c>
      <c r="D61" s="20">
        <f>D62++D66+D97+D160</f>
        <v>274957.60000000003</v>
      </c>
      <c r="E61" s="20">
        <f t="shared" si="0"/>
        <v>76.943543832961424</v>
      </c>
    </row>
    <row r="62" spans="1:6" ht="22.5">
      <c r="A62" s="30" t="s">
        <v>67</v>
      </c>
      <c r="B62" s="21" t="s">
        <v>1010</v>
      </c>
      <c r="C62" s="31">
        <f>C63+C64+C65</f>
        <v>131014.59999999999</v>
      </c>
      <c r="D62" s="31">
        <f>D63+D64+D65</f>
        <v>90457.2</v>
      </c>
      <c r="E62" s="31">
        <f t="shared" si="0"/>
        <v>69.043602774041972</v>
      </c>
    </row>
    <row r="63" spans="1:6" ht="26.25" customHeight="1">
      <c r="A63" s="15" t="s">
        <v>68</v>
      </c>
      <c r="B63" s="16" t="s">
        <v>1011</v>
      </c>
      <c r="C63" s="17">
        <v>117084.4</v>
      </c>
      <c r="D63" s="17">
        <v>84377.7</v>
      </c>
      <c r="E63" s="17">
        <f t="shared" si="0"/>
        <v>72.065706447656567</v>
      </c>
    </row>
    <row r="64" spans="1:6" ht="26.25" customHeight="1">
      <c r="A64" s="15" t="s">
        <v>69</v>
      </c>
      <c r="B64" s="16" t="s">
        <v>977</v>
      </c>
      <c r="C64" s="17">
        <v>13409.4</v>
      </c>
      <c r="D64" s="17">
        <v>5558.7</v>
      </c>
      <c r="E64" s="17">
        <f t="shared" si="0"/>
        <v>41.4537563201933</v>
      </c>
    </row>
    <row r="65" spans="1:7" ht="33" customHeight="1">
      <c r="A65" s="15" t="s">
        <v>1205</v>
      </c>
      <c r="B65" s="16" t="s">
        <v>1206</v>
      </c>
      <c r="C65" s="17">
        <v>520.79999999999995</v>
      </c>
      <c r="D65" s="17">
        <v>520.79999999999995</v>
      </c>
      <c r="E65" s="17">
        <f t="shared" si="0"/>
        <v>100</v>
      </c>
    </row>
    <row r="66" spans="1:7" ht="22.5">
      <c r="A66" s="30" t="s">
        <v>70</v>
      </c>
      <c r="B66" s="21" t="s">
        <v>978</v>
      </c>
      <c r="C66" s="31">
        <f>C67+C86+C74+C77+C80+C72+C73+C68+C83</f>
        <v>59802.2</v>
      </c>
      <c r="D66" s="31">
        <f>D67+D86+D74+D77+D80+D72+D73+D68+D83</f>
        <v>52935.6</v>
      </c>
      <c r="E66" s="31">
        <f t="shared" si="0"/>
        <v>88.51781372591644</v>
      </c>
      <c r="F66" s="22"/>
      <c r="G66" s="22"/>
    </row>
    <row r="67" spans="1:7" ht="45">
      <c r="A67" s="83" t="s">
        <v>1092</v>
      </c>
      <c r="B67" s="97" t="s">
        <v>1131</v>
      </c>
      <c r="C67" s="79"/>
      <c r="D67" s="31"/>
      <c r="E67" s="31" t="e">
        <f t="shared" si="0"/>
        <v>#DIV/0!</v>
      </c>
      <c r="F67" s="22"/>
      <c r="G67" s="22"/>
    </row>
    <row r="68" spans="1:7" ht="50.25" customHeight="1">
      <c r="A68" s="87" t="s">
        <v>1084</v>
      </c>
      <c r="B68" s="88" t="s">
        <v>1132</v>
      </c>
      <c r="C68" s="79">
        <f>C69+C70</f>
        <v>1174.7</v>
      </c>
      <c r="D68" s="79">
        <f>D69+D70</f>
        <v>1060.8999999999999</v>
      </c>
      <c r="E68" s="31">
        <f t="shared" si="0"/>
        <v>90.312420192389524</v>
      </c>
      <c r="F68" s="22"/>
      <c r="G68" s="22"/>
    </row>
    <row r="69" spans="1:7" ht="78.75" customHeight="1">
      <c r="A69" s="89" t="s">
        <v>1093</v>
      </c>
      <c r="B69" s="24" t="s">
        <v>1133</v>
      </c>
      <c r="C69" s="98">
        <v>5.9</v>
      </c>
      <c r="D69" s="17">
        <v>5.3</v>
      </c>
      <c r="E69" s="17">
        <f t="shared" si="0"/>
        <v>89.830508474576263</v>
      </c>
      <c r="F69" s="22"/>
      <c r="G69" s="22"/>
    </row>
    <row r="70" spans="1:7" ht="60" customHeight="1">
      <c r="A70" s="89" t="s">
        <v>1094</v>
      </c>
      <c r="B70" s="24" t="s">
        <v>1134</v>
      </c>
      <c r="C70" s="98">
        <v>1168.8</v>
      </c>
      <c r="D70" s="17">
        <v>1055.5999999999999</v>
      </c>
      <c r="E70" s="17">
        <f t="shared" si="0"/>
        <v>90.314852840520189</v>
      </c>
      <c r="F70" s="22"/>
      <c r="G70" s="22"/>
    </row>
    <row r="71" spans="1:7" ht="41.25" customHeight="1">
      <c r="A71" s="90" t="s">
        <v>1095</v>
      </c>
      <c r="B71" s="91" t="s">
        <v>1135</v>
      </c>
      <c r="C71" s="79">
        <f>+C72+C73</f>
        <v>2247.6999999999998</v>
      </c>
      <c r="D71" s="79">
        <f>+D72+D73</f>
        <v>1386.1999999999998</v>
      </c>
      <c r="E71" s="31">
        <f t="shared" si="0"/>
        <v>61.671931307558836</v>
      </c>
      <c r="F71" s="22"/>
      <c r="G71" s="22"/>
    </row>
    <row r="72" spans="1:7" ht="33" customHeight="1">
      <c r="A72" s="84" t="s">
        <v>1060</v>
      </c>
      <c r="B72" s="85" t="s">
        <v>1061</v>
      </c>
      <c r="C72" s="79">
        <v>71</v>
      </c>
      <c r="D72" s="31">
        <v>42.6</v>
      </c>
      <c r="E72" s="17">
        <f t="shared" si="0"/>
        <v>60</v>
      </c>
      <c r="F72" s="22"/>
      <c r="G72" s="22"/>
    </row>
    <row r="73" spans="1:7" ht="37.5" customHeight="1">
      <c r="A73" s="84" t="s">
        <v>1060</v>
      </c>
      <c r="B73" s="86" t="s">
        <v>1062</v>
      </c>
      <c r="C73" s="79">
        <v>2176.6999999999998</v>
      </c>
      <c r="D73" s="31">
        <v>1343.6</v>
      </c>
      <c r="E73" s="17">
        <f t="shared" si="0"/>
        <v>61.726466669729405</v>
      </c>
      <c r="F73" s="22"/>
      <c r="G73" s="22"/>
    </row>
    <row r="74" spans="1:7" ht="22.5" customHeight="1">
      <c r="A74" s="92" t="s">
        <v>1077</v>
      </c>
      <c r="B74" s="93" t="s">
        <v>1078</v>
      </c>
      <c r="C74" s="103">
        <f>C75+C76</f>
        <v>1050.4000000000001</v>
      </c>
      <c r="D74" s="104">
        <f>D75+D76</f>
        <v>1050.4000000000001</v>
      </c>
      <c r="E74" s="104">
        <f t="shared" si="0"/>
        <v>100</v>
      </c>
      <c r="F74" s="22"/>
      <c r="G74" s="22"/>
    </row>
    <row r="75" spans="1:7" ht="45" customHeight="1">
      <c r="A75" s="83" t="s">
        <v>1124</v>
      </c>
      <c r="B75" s="93" t="s">
        <v>1126</v>
      </c>
      <c r="C75" s="31">
        <v>422.6</v>
      </c>
      <c r="D75" s="31">
        <v>422.6</v>
      </c>
      <c r="E75" s="104">
        <f t="shared" si="0"/>
        <v>100</v>
      </c>
      <c r="F75" s="22"/>
      <c r="G75" s="22"/>
    </row>
    <row r="76" spans="1:7" ht="37.5" customHeight="1">
      <c r="A76" s="83" t="s">
        <v>1125</v>
      </c>
      <c r="B76" s="93" t="s">
        <v>1127</v>
      </c>
      <c r="C76" s="31">
        <v>627.79999999999995</v>
      </c>
      <c r="D76" s="31">
        <v>627.79999999999995</v>
      </c>
      <c r="E76" s="104">
        <f t="shared" si="0"/>
        <v>100</v>
      </c>
      <c r="F76" s="22"/>
      <c r="G76" s="22"/>
    </row>
    <row r="77" spans="1:7" s="82" customFormat="1" ht="18" customHeight="1">
      <c r="A77" s="77" t="s">
        <v>1085</v>
      </c>
      <c r="B77" s="80" t="s">
        <v>1128</v>
      </c>
      <c r="C77" s="79">
        <f>C78+C79</f>
        <v>35</v>
      </c>
      <c r="D77" s="79">
        <f>D78+D79</f>
        <v>35</v>
      </c>
      <c r="E77" s="100">
        <f t="shared" si="0"/>
        <v>100</v>
      </c>
      <c r="F77" s="81"/>
      <c r="G77" s="81"/>
    </row>
    <row r="78" spans="1:7" s="82" customFormat="1" ht="48.75" customHeight="1">
      <c r="A78" s="83" t="s">
        <v>1129</v>
      </c>
      <c r="B78" s="80" t="s">
        <v>1142</v>
      </c>
      <c r="C78" s="79">
        <v>2.8</v>
      </c>
      <c r="D78" s="31">
        <v>2.8</v>
      </c>
      <c r="E78" s="100">
        <f t="shared" si="0"/>
        <v>100</v>
      </c>
      <c r="F78" s="81"/>
      <c r="G78" s="81"/>
    </row>
    <row r="79" spans="1:7" s="82" customFormat="1" ht="37.5" customHeight="1">
      <c r="A79" s="83" t="s">
        <v>1130</v>
      </c>
      <c r="B79" s="80" t="s">
        <v>1143</v>
      </c>
      <c r="C79" s="79">
        <v>32.200000000000003</v>
      </c>
      <c r="D79" s="31">
        <v>32.200000000000003</v>
      </c>
      <c r="E79" s="100">
        <f t="shared" si="0"/>
        <v>100</v>
      </c>
      <c r="F79" s="81"/>
      <c r="G79" s="81"/>
    </row>
    <row r="80" spans="1:7" ht="25.5" customHeight="1">
      <c r="A80" s="78" t="s">
        <v>1080</v>
      </c>
      <c r="B80" s="68" t="s">
        <v>1081</v>
      </c>
      <c r="C80" s="79">
        <f>C81+C82</f>
        <v>4040.4</v>
      </c>
      <c r="D80" s="79">
        <f>D81+D82</f>
        <v>3931.7000000000003</v>
      </c>
      <c r="E80" s="20">
        <f t="shared" si="0"/>
        <v>97.309672309672308</v>
      </c>
      <c r="F80" s="22"/>
      <c r="G80" s="22"/>
    </row>
    <row r="81" spans="1:7" ht="45">
      <c r="A81" s="69" t="s">
        <v>1030</v>
      </c>
      <c r="B81" s="66" t="s">
        <v>1013</v>
      </c>
      <c r="C81" s="105">
        <v>40.4</v>
      </c>
      <c r="D81" s="17">
        <v>39.299999999999997</v>
      </c>
      <c r="E81" s="20">
        <f t="shared" si="0"/>
        <v>97.277227722772281</v>
      </c>
      <c r="F81" s="22"/>
      <c r="G81" s="22"/>
    </row>
    <row r="82" spans="1:7" ht="33.75">
      <c r="A82" s="92" t="s">
        <v>1031</v>
      </c>
      <c r="B82" s="93" t="s">
        <v>1079</v>
      </c>
      <c r="C82" s="130">
        <v>4000</v>
      </c>
      <c r="D82" s="104">
        <v>3892.4</v>
      </c>
      <c r="E82" s="104">
        <f t="shared" si="0"/>
        <v>97.31</v>
      </c>
      <c r="F82" s="22"/>
      <c r="G82" s="22"/>
    </row>
    <row r="83" spans="1:7" ht="22.5">
      <c r="A83" s="77" t="s">
        <v>1187</v>
      </c>
      <c r="B83" s="135" t="s">
        <v>1188</v>
      </c>
      <c r="C83" s="136">
        <f>C84+C85</f>
        <v>14364.5</v>
      </c>
      <c r="D83" s="136">
        <f>D84+D85</f>
        <v>14364.5</v>
      </c>
      <c r="E83" s="131">
        <f t="shared" si="0"/>
        <v>100</v>
      </c>
      <c r="F83" s="22"/>
      <c r="G83" s="22"/>
    </row>
    <row r="84" spans="1:7" ht="23.25" customHeight="1">
      <c r="A84" s="134" t="s">
        <v>1184</v>
      </c>
      <c r="B84" s="66" t="s">
        <v>1185</v>
      </c>
      <c r="C84" s="132">
        <v>453.6</v>
      </c>
      <c r="D84" s="133">
        <v>453.6</v>
      </c>
      <c r="E84" s="131">
        <f t="shared" si="0"/>
        <v>100</v>
      </c>
      <c r="F84" s="22"/>
      <c r="G84" s="22"/>
    </row>
    <row r="85" spans="1:7" ht="23.25" customHeight="1">
      <c r="A85" s="134" t="s">
        <v>1184</v>
      </c>
      <c r="B85" s="66" t="s">
        <v>1186</v>
      </c>
      <c r="C85" s="132">
        <v>13910.9</v>
      </c>
      <c r="D85" s="133">
        <v>13910.9</v>
      </c>
      <c r="E85" s="131">
        <f t="shared" si="0"/>
        <v>100</v>
      </c>
      <c r="F85" s="22"/>
      <c r="G85" s="22"/>
    </row>
    <row r="86" spans="1:7" s="12" customFormat="1" ht="13.5" customHeight="1">
      <c r="A86" s="125" t="s">
        <v>71</v>
      </c>
      <c r="B86" s="99" t="s">
        <v>979</v>
      </c>
      <c r="C86" s="131">
        <f>C87+C94</f>
        <v>36889.5</v>
      </c>
      <c r="D86" s="131">
        <f>D87+D94</f>
        <v>31106.9</v>
      </c>
      <c r="E86" s="131">
        <f t="shared" si="0"/>
        <v>84.324536792312173</v>
      </c>
      <c r="F86" s="1"/>
      <c r="G86" s="1"/>
    </row>
    <row r="87" spans="1:7" s="12" customFormat="1">
      <c r="A87" s="15" t="s">
        <v>72</v>
      </c>
      <c r="B87" s="16" t="s">
        <v>980</v>
      </c>
      <c r="C87" s="17">
        <f>C89+C90+C91+C92+C93</f>
        <v>26255.200000000001</v>
      </c>
      <c r="D87" s="17">
        <f>D89+D90+D91+D92+D93</f>
        <v>21495.5</v>
      </c>
      <c r="E87" s="17">
        <f t="shared" si="0"/>
        <v>81.871400713001606</v>
      </c>
      <c r="F87" s="1"/>
      <c r="G87" s="1"/>
    </row>
    <row r="88" spans="1:7" ht="14.25" hidden="1" customHeight="1">
      <c r="A88" s="15" t="s">
        <v>72</v>
      </c>
      <c r="B88" s="16" t="s">
        <v>73</v>
      </c>
      <c r="C88" s="17"/>
      <c r="D88" s="17"/>
      <c r="E88" s="17" t="e">
        <f t="shared" si="0"/>
        <v>#DIV/0!</v>
      </c>
    </row>
    <row r="89" spans="1:7" ht="57" customHeight="1">
      <c r="A89" s="23" t="s">
        <v>960</v>
      </c>
      <c r="B89" s="16" t="s">
        <v>981</v>
      </c>
      <c r="C89" s="17">
        <v>5922.5</v>
      </c>
      <c r="D89" s="17">
        <v>4441.8999999999996</v>
      </c>
      <c r="E89" s="17">
        <f t="shared" si="0"/>
        <v>75.000422119037552</v>
      </c>
    </row>
    <row r="90" spans="1:7" ht="56.25">
      <c r="A90" s="63" t="s">
        <v>961</v>
      </c>
      <c r="B90" s="16" t="s">
        <v>982</v>
      </c>
      <c r="C90" s="17">
        <v>6921.9</v>
      </c>
      <c r="D90" s="17">
        <v>5191.3999999999996</v>
      </c>
      <c r="E90" s="17">
        <f t="shared" ref="E90:E159" si="1">D90/C90*100</f>
        <v>74.999638827489562</v>
      </c>
    </row>
    <row r="91" spans="1:7" ht="33.75">
      <c r="A91" s="63" t="s">
        <v>962</v>
      </c>
      <c r="B91" s="16" t="s">
        <v>983</v>
      </c>
      <c r="C91" s="17">
        <v>4974.8</v>
      </c>
      <c r="D91" s="17">
        <v>3731.1</v>
      </c>
      <c r="E91" s="17">
        <f t="shared" si="1"/>
        <v>75</v>
      </c>
    </row>
    <row r="92" spans="1:7" ht="78" customHeight="1">
      <c r="A92" s="126" t="s">
        <v>1169</v>
      </c>
      <c r="B92" s="16" t="s">
        <v>1168</v>
      </c>
      <c r="C92" s="17">
        <v>835.8</v>
      </c>
      <c r="D92" s="17">
        <v>530.9</v>
      </c>
      <c r="E92" s="17">
        <f t="shared" si="1"/>
        <v>63.519980856664269</v>
      </c>
    </row>
    <row r="93" spans="1:7" ht="67.5">
      <c r="A93" s="26" t="s">
        <v>963</v>
      </c>
      <c r="B93" s="16" t="s">
        <v>984</v>
      </c>
      <c r="C93" s="17">
        <v>7600.2</v>
      </c>
      <c r="D93" s="17">
        <v>7600.2</v>
      </c>
      <c r="E93" s="17">
        <f t="shared" si="1"/>
        <v>100</v>
      </c>
    </row>
    <row r="94" spans="1:7" ht="15.75">
      <c r="A94" s="30" t="s">
        <v>74</v>
      </c>
      <c r="B94" s="21" t="s">
        <v>985</v>
      </c>
      <c r="C94" s="31">
        <f>C95+C96</f>
        <v>10634.3</v>
      </c>
      <c r="D94" s="31">
        <f>D95+D96</f>
        <v>9611.4</v>
      </c>
      <c r="E94" s="31">
        <f t="shared" si="1"/>
        <v>90.381125226860263</v>
      </c>
      <c r="F94" s="28"/>
      <c r="G94" s="29"/>
    </row>
    <row r="95" spans="1:7" ht="48" customHeight="1">
      <c r="A95" s="27" t="s">
        <v>1032</v>
      </c>
      <c r="B95" s="16" t="s">
        <v>986</v>
      </c>
      <c r="C95" s="17">
        <v>4090</v>
      </c>
      <c r="D95" s="17">
        <v>3067.2</v>
      </c>
      <c r="E95" s="17">
        <f t="shared" si="1"/>
        <v>74.992665036674808</v>
      </c>
    </row>
    <row r="96" spans="1:7" ht="60" customHeight="1">
      <c r="A96" s="27" t="s">
        <v>1189</v>
      </c>
      <c r="B96" s="16" t="s">
        <v>1190</v>
      </c>
      <c r="C96" s="17">
        <v>6544.3</v>
      </c>
      <c r="D96" s="17">
        <v>6544.2</v>
      </c>
      <c r="E96" s="20">
        <f t="shared" si="1"/>
        <v>99.998471952691645</v>
      </c>
    </row>
    <row r="97" spans="1:5" ht="22.5">
      <c r="A97" s="19" t="s">
        <v>75</v>
      </c>
      <c r="B97" s="13" t="s">
        <v>987</v>
      </c>
      <c r="C97" s="20">
        <f>C98+C100+C145+C148+C150+C152+C156+C159</f>
        <v>156434.1</v>
      </c>
      <c r="D97" s="20">
        <f>D98+D100+D145+D148+D150+D152+D156+D159</f>
        <v>123981.1</v>
      </c>
      <c r="E97" s="20">
        <f t="shared" si="1"/>
        <v>79.254523150642981</v>
      </c>
    </row>
    <row r="98" spans="1:5" ht="23.25" customHeight="1">
      <c r="A98" s="15" t="s">
        <v>1033</v>
      </c>
      <c r="B98" s="16" t="s">
        <v>988</v>
      </c>
      <c r="C98" s="17">
        <f>C99</f>
        <v>2543.8000000000002</v>
      </c>
      <c r="D98" s="17">
        <f>D99</f>
        <v>1879.6</v>
      </c>
      <c r="E98" s="17">
        <f t="shared" si="1"/>
        <v>73.889456718295449</v>
      </c>
    </row>
    <row r="99" spans="1:5" ht="23.25" customHeight="1">
      <c r="A99" s="15" t="s">
        <v>76</v>
      </c>
      <c r="B99" s="16" t="s">
        <v>989</v>
      </c>
      <c r="C99" s="17">
        <v>2543.8000000000002</v>
      </c>
      <c r="D99" s="17">
        <v>1879.6</v>
      </c>
      <c r="E99" s="17">
        <f t="shared" si="1"/>
        <v>73.889456718295449</v>
      </c>
    </row>
    <row r="100" spans="1:5" ht="23.25" customHeight="1">
      <c r="A100" s="30" t="s">
        <v>1034</v>
      </c>
      <c r="B100" s="21" t="s">
        <v>990</v>
      </c>
      <c r="C100" s="31">
        <f>C101+C102+C103+C104+C105+C106+C107+C108+C109+C110+C111+C112+C113+C114+C115+C116+C117+C118+C119+C120+C121+C122+C123+C124+C125+C126+C127+C128+C129+C130+C131+C132+C133+C134+C135+C136+C137+C138+C139+C140+C141+C142+C143+C144</f>
        <v>143162.90000000002</v>
      </c>
      <c r="D100" s="31">
        <f>D101+D102+D103+D104+D105+D106+D107+D108+D109+D110+D111+D112+D113+D114+D115+D116+D117+D118+D119+D120+D121+D122+D123+D124+D125+D126+D127+D128+D129+D130+D131+D132+D133+D134+D135+D136+D137+D138+D139+D140+D141+D142+D143+D144</f>
        <v>112040.40000000001</v>
      </c>
      <c r="E100" s="17">
        <f t="shared" si="1"/>
        <v>78.260778455870891</v>
      </c>
    </row>
    <row r="101" spans="1:5" ht="68.25" customHeight="1">
      <c r="A101" s="32" t="s">
        <v>1035</v>
      </c>
      <c r="B101" s="16" t="s">
        <v>991</v>
      </c>
      <c r="C101" s="31">
        <v>3.2</v>
      </c>
      <c r="D101" s="31"/>
      <c r="E101" s="20">
        <f t="shared" si="1"/>
        <v>0</v>
      </c>
    </row>
    <row r="102" spans="1:5" ht="46.5" customHeight="1">
      <c r="A102" s="32" t="s">
        <v>1036</v>
      </c>
      <c r="B102" s="16" t="s">
        <v>992</v>
      </c>
      <c r="C102" s="31">
        <v>155.1</v>
      </c>
      <c r="D102" s="31">
        <v>70.400000000000006</v>
      </c>
      <c r="E102" s="17">
        <f t="shared" si="1"/>
        <v>45.390070921985817</v>
      </c>
    </row>
    <row r="103" spans="1:5" ht="45.75" customHeight="1">
      <c r="A103" s="33" t="s">
        <v>77</v>
      </c>
      <c r="B103" s="16" t="s">
        <v>993</v>
      </c>
      <c r="C103" s="31">
        <v>1550.9</v>
      </c>
      <c r="D103" s="31">
        <v>1058.3</v>
      </c>
      <c r="E103" s="17">
        <f t="shared" si="1"/>
        <v>68.237797407956663</v>
      </c>
    </row>
    <row r="104" spans="1:5" ht="36.75" customHeight="1">
      <c r="A104" s="33" t="s">
        <v>78</v>
      </c>
      <c r="B104" s="16" t="s">
        <v>994</v>
      </c>
      <c r="C104" s="31">
        <v>351.7</v>
      </c>
      <c r="D104" s="31">
        <v>122.6</v>
      </c>
      <c r="E104" s="17">
        <f t="shared" si="1"/>
        <v>34.859255046914981</v>
      </c>
    </row>
    <row r="105" spans="1:5" ht="39" customHeight="1">
      <c r="A105" s="33" t="s">
        <v>1037</v>
      </c>
      <c r="B105" s="16" t="s">
        <v>995</v>
      </c>
      <c r="C105" s="31">
        <v>15.3</v>
      </c>
      <c r="D105" s="31">
        <v>2.7</v>
      </c>
      <c r="E105" s="17">
        <f t="shared" si="1"/>
        <v>17.647058823529413</v>
      </c>
    </row>
    <row r="106" spans="1:5" ht="25.5" customHeight="1">
      <c r="A106" s="64" t="s">
        <v>1192</v>
      </c>
      <c r="B106" s="16" t="s">
        <v>1191</v>
      </c>
      <c r="C106" s="31">
        <v>723.5</v>
      </c>
      <c r="D106" s="31">
        <v>299.39999999999998</v>
      </c>
      <c r="E106" s="17">
        <f t="shared" si="1"/>
        <v>41.382170006910847</v>
      </c>
    </row>
    <row r="107" spans="1:5" ht="45.75" customHeight="1">
      <c r="A107" s="64" t="s">
        <v>964</v>
      </c>
      <c r="B107" s="16" t="s">
        <v>996</v>
      </c>
      <c r="C107" s="31">
        <v>3129.4</v>
      </c>
      <c r="D107" s="31">
        <v>2347.1999999999998</v>
      </c>
      <c r="E107" s="17">
        <f t="shared" si="1"/>
        <v>75.004793251102441</v>
      </c>
    </row>
    <row r="108" spans="1:5" ht="46.5" customHeight="1">
      <c r="A108" s="64" t="s">
        <v>965</v>
      </c>
      <c r="B108" s="16" t="s">
        <v>997</v>
      </c>
      <c r="C108" s="31">
        <v>3.2</v>
      </c>
      <c r="D108" s="31">
        <v>3.2</v>
      </c>
      <c r="E108" s="17">
        <f t="shared" si="1"/>
        <v>100</v>
      </c>
    </row>
    <row r="109" spans="1:5" ht="37.5" customHeight="1">
      <c r="A109" s="64" t="s">
        <v>1066</v>
      </c>
      <c r="B109" s="16" t="s">
        <v>1063</v>
      </c>
      <c r="C109" s="31">
        <v>1410</v>
      </c>
      <c r="D109" s="31">
        <v>1146.3</v>
      </c>
      <c r="E109" s="17">
        <f t="shared" si="1"/>
        <v>81.297872340425528</v>
      </c>
    </row>
    <row r="110" spans="1:5" ht="45.75" customHeight="1">
      <c r="A110" s="64" t="s">
        <v>1065</v>
      </c>
      <c r="B110" s="16" t="s">
        <v>1064</v>
      </c>
      <c r="C110" s="31">
        <v>70.599999999999994</v>
      </c>
      <c r="D110" s="31">
        <v>49</v>
      </c>
      <c r="E110" s="17">
        <f t="shared" si="1"/>
        <v>69.405099150141652</v>
      </c>
    </row>
    <row r="111" spans="1:5" ht="39" customHeight="1">
      <c r="A111" s="64" t="s">
        <v>1068</v>
      </c>
      <c r="B111" s="16" t="s">
        <v>1067</v>
      </c>
      <c r="C111" s="31"/>
      <c r="D111" s="31"/>
      <c r="E111" s="17" t="e">
        <f t="shared" si="1"/>
        <v>#DIV/0!</v>
      </c>
    </row>
    <row r="112" spans="1:5" ht="47.25" customHeight="1">
      <c r="A112" s="33" t="s">
        <v>1038</v>
      </c>
      <c r="B112" s="16" t="s">
        <v>998</v>
      </c>
      <c r="C112" s="31">
        <v>71215.3</v>
      </c>
      <c r="D112" s="31">
        <v>56538.8</v>
      </c>
      <c r="E112" s="17">
        <f t="shared" si="1"/>
        <v>79.391366742820708</v>
      </c>
    </row>
    <row r="113" spans="1:5" ht="45.75" customHeight="1">
      <c r="A113" s="32" t="s">
        <v>1039</v>
      </c>
      <c r="B113" s="16" t="s">
        <v>999</v>
      </c>
      <c r="C113" s="31">
        <v>13.2</v>
      </c>
      <c r="D113" s="31">
        <v>13.2</v>
      </c>
      <c r="E113" s="17">
        <f t="shared" si="1"/>
        <v>100</v>
      </c>
    </row>
    <row r="114" spans="1:5" ht="59.25" customHeight="1">
      <c r="A114" s="32" t="s">
        <v>79</v>
      </c>
      <c r="B114" s="16" t="s">
        <v>1000</v>
      </c>
      <c r="C114" s="31">
        <v>398</v>
      </c>
      <c r="D114" s="31">
        <v>357.9</v>
      </c>
      <c r="E114" s="17">
        <f t="shared" si="1"/>
        <v>89.924623115577887</v>
      </c>
    </row>
    <row r="115" spans="1:5" ht="57" customHeight="1">
      <c r="A115" s="32" t="s">
        <v>1040</v>
      </c>
      <c r="B115" s="16" t="s">
        <v>1001</v>
      </c>
      <c r="C115" s="75">
        <v>11124.6</v>
      </c>
      <c r="D115" s="31">
        <v>9711</v>
      </c>
      <c r="E115" s="17">
        <f t="shared" si="1"/>
        <v>87.293026266112932</v>
      </c>
    </row>
    <row r="116" spans="1:5" ht="39" customHeight="1">
      <c r="A116" s="127" t="s">
        <v>1171</v>
      </c>
      <c r="B116" s="16" t="s">
        <v>1199</v>
      </c>
      <c r="C116" s="75">
        <v>23</v>
      </c>
      <c r="D116" s="31"/>
      <c r="E116" s="17">
        <f t="shared" si="1"/>
        <v>0</v>
      </c>
    </row>
    <row r="117" spans="1:5" ht="56.25" customHeight="1">
      <c r="A117" s="32" t="s">
        <v>1041</v>
      </c>
      <c r="B117" s="16" t="s">
        <v>1002</v>
      </c>
      <c r="C117" s="31">
        <v>8.8000000000000007</v>
      </c>
      <c r="D117" s="31">
        <v>8.8000000000000007</v>
      </c>
      <c r="E117" s="17">
        <f t="shared" si="1"/>
        <v>100</v>
      </c>
    </row>
    <row r="118" spans="1:5" ht="70.5" customHeight="1">
      <c r="A118" s="32" t="s">
        <v>1042</v>
      </c>
      <c r="B118" s="16" t="s">
        <v>1003</v>
      </c>
      <c r="C118" s="31">
        <v>29.5</v>
      </c>
      <c r="D118" s="31">
        <v>17.100000000000001</v>
      </c>
      <c r="E118" s="17">
        <f t="shared" si="1"/>
        <v>57.96610169491526</v>
      </c>
    </row>
    <row r="119" spans="1:5" ht="82.5" customHeight="1">
      <c r="A119" s="32" t="s">
        <v>1043</v>
      </c>
      <c r="B119" s="16" t="s">
        <v>1004</v>
      </c>
      <c r="C119" s="17">
        <v>136.19999999999999</v>
      </c>
      <c r="D119" s="17">
        <v>94.6</v>
      </c>
      <c r="E119" s="17">
        <f t="shared" si="1"/>
        <v>69.456681350954483</v>
      </c>
    </row>
    <row r="120" spans="1:5" ht="147" customHeight="1">
      <c r="A120" s="71" t="s">
        <v>80</v>
      </c>
      <c r="B120" s="16" t="s">
        <v>1005</v>
      </c>
      <c r="C120" s="17">
        <v>8895</v>
      </c>
      <c r="D120" s="17">
        <v>5773.6</v>
      </c>
      <c r="E120" s="17">
        <f t="shared" si="1"/>
        <v>64.908375491849355</v>
      </c>
    </row>
    <row r="121" spans="1:5" ht="68.25" customHeight="1">
      <c r="A121" s="72" t="s">
        <v>1044</v>
      </c>
      <c r="B121" s="16" t="s">
        <v>1006</v>
      </c>
      <c r="C121" s="17">
        <v>76</v>
      </c>
      <c r="D121" s="17">
        <v>57.5</v>
      </c>
      <c r="E121" s="17">
        <f t="shared" si="1"/>
        <v>75.657894736842096</v>
      </c>
    </row>
    <row r="122" spans="1:5" ht="36.75" customHeight="1">
      <c r="A122" s="72" t="s">
        <v>1045</v>
      </c>
      <c r="B122" s="16" t="s">
        <v>1007</v>
      </c>
      <c r="C122" s="17">
        <v>703.6</v>
      </c>
      <c r="D122" s="17">
        <v>521.5</v>
      </c>
      <c r="E122" s="17">
        <f t="shared" si="1"/>
        <v>74.118817509948826</v>
      </c>
    </row>
    <row r="123" spans="1:5" ht="42" customHeight="1">
      <c r="A123" s="72" t="s">
        <v>81</v>
      </c>
      <c r="B123" s="16" t="s">
        <v>1008</v>
      </c>
      <c r="C123" s="17">
        <v>808.9</v>
      </c>
      <c r="D123" s="17">
        <v>536.70000000000005</v>
      </c>
      <c r="E123" s="17">
        <f t="shared" si="1"/>
        <v>66.349363332921257</v>
      </c>
    </row>
    <row r="124" spans="1:5" ht="67.5" customHeight="1">
      <c r="A124" s="32" t="s">
        <v>1046</v>
      </c>
      <c r="B124" s="16" t="s">
        <v>1018</v>
      </c>
      <c r="C124" s="17">
        <v>2845</v>
      </c>
      <c r="D124" s="17">
        <v>2565</v>
      </c>
      <c r="E124" s="17">
        <f t="shared" si="1"/>
        <v>90.158172231985944</v>
      </c>
    </row>
    <row r="125" spans="1:5" ht="81" customHeight="1">
      <c r="A125" s="70" t="s">
        <v>82</v>
      </c>
      <c r="B125" s="16" t="s">
        <v>1019</v>
      </c>
      <c r="C125" s="17">
        <v>50.2</v>
      </c>
      <c r="D125" s="17">
        <v>36.1</v>
      </c>
      <c r="E125" s="17">
        <f t="shared" si="1"/>
        <v>71.91235059760956</v>
      </c>
    </row>
    <row r="126" spans="1:5" ht="69" customHeight="1">
      <c r="A126" s="70" t="s">
        <v>83</v>
      </c>
      <c r="B126" s="16" t="s">
        <v>1020</v>
      </c>
      <c r="C126" s="17">
        <v>29.7</v>
      </c>
      <c r="D126" s="17">
        <v>9</v>
      </c>
      <c r="E126" s="17">
        <f t="shared" si="1"/>
        <v>30.303030303030305</v>
      </c>
    </row>
    <row r="127" spans="1:5" ht="148.5" customHeight="1">
      <c r="A127" s="123" t="s">
        <v>1047</v>
      </c>
      <c r="B127" s="16" t="s">
        <v>1021</v>
      </c>
      <c r="C127" s="76">
        <v>17324.099999999999</v>
      </c>
      <c r="D127" s="17">
        <v>14296.2</v>
      </c>
      <c r="E127" s="17">
        <f t="shared" si="1"/>
        <v>82.522035776750315</v>
      </c>
    </row>
    <row r="128" spans="1:5" ht="46.5" customHeight="1">
      <c r="A128" s="72" t="s">
        <v>1048</v>
      </c>
      <c r="B128" s="16" t="s">
        <v>1022</v>
      </c>
      <c r="C128" s="17">
        <v>91.7</v>
      </c>
      <c r="D128" s="17">
        <v>64.2</v>
      </c>
      <c r="E128" s="17">
        <f t="shared" si="1"/>
        <v>70.010905125408939</v>
      </c>
    </row>
    <row r="129" spans="1:5" ht="48.75" customHeight="1">
      <c r="A129" s="72" t="s">
        <v>1049</v>
      </c>
      <c r="B129" s="16" t="s">
        <v>1017</v>
      </c>
      <c r="C129" s="17">
        <v>804.6</v>
      </c>
      <c r="D129" s="17">
        <v>620.4</v>
      </c>
      <c r="E129" s="17">
        <f t="shared" si="1"/>
        <v>77.106636838180449</v>
      </c>
    </row>
    <row r="130" spans="1:5" ht="59.25" customHeight="1">
      <c r="A130" s="70" t="s">
        <v>1050</v>
      </c>
      <c r="B130" s="16" t="s">
        <v>1016</v>
      </c>
      <c r="C130" s="17">
        <v>6.2</v>
      </c>
      <c r="D130" s="17">
        <v>6.2</v>
      </c>
      <c r="E130" s="17">
        <f t="shared" si="1"/>
        <v>100</v>
      </c>
    </row>
    <row r="131" spans="1:5" ht="50.25" customHeight="1">
      <c r="A131" s="32" t="s">
        <v>1051</v>
      </c>
      <c r="B131" s="16" t="s">
        <v>972</v>
      </c>
      <c r="C131" s="17">
        <v>17.7</v>
      </c>
      <c r="D131" s="17">
        <v>12.8</v>
      </c>
      <c r="E131" s="17">
        <f t="shared" si="1"/>
        <v>72.316384180790976</v>
      </c>
    </row>
    <row r="132" spans="1:5" ht="44.25" customHeight="1">
      <c r="A132" s="70" t="s">
        <v>84</v>
      </c>
      <c r="B132" s="16" t="s">
        <v>971</v>
      </c>
      <c r="C132" s="17">
        <v>4866.3999999999996</v>
      </c>
      <c r="D132" s="17">
        <v>3531.2</v>
      </c>
      <c r="E132" s="17">
        <f t="shared" si="1"/>
        <v>72.562880157816863</v>
      </c>
    </row>
    <row r="133" spans="1:5" ht="74.25" customHeight="1">
      <c r="A133" s="32" t="s">
        <v>1052</v>
      </c>
      <c r="B133" s="16" t="s">
        <v>970</v>
      </c>
      <c r="C133" s="17">
        <v>268.8</v>
      </c>
      <c r="D133" s="17">
        <v>107.5</v>
      </c>
      <c r="E133" s="17">
        <f t="shared" si="1"/>
        <v>39.992559523809526</v>
      </c>
    </row>
    <row r="134" spans="1:5" ht="34.5" customHeight="1">
      <c r="A134" s="32" t="s">
        <v>1053</v>
      </c>
      <c r="B134" s="16" t="s">
        <v>973</v>
      </c>
      <c r="C134" s="17">
        <v>1360</v>
      </c>
      <c r="D134" s="17">
        <v>703.2</v>
      </c>
      <c r="E134" s="17">
        <f t="shared" si="1"/>
        <v>51.705882352941181</v>
      </c>
    </row>
    <row r="135" spans="1:5" ht="39.75" customHeight="1">
      <c r="A135" s="32" t="s">
        <v>1173</v>
      </c>
      <c r="B135" s="16" t="s">
        <v>1172</v>
      </c>
      <c r="C135" s="17"/>
      <c r="D135" s="17"/>
      <c r="E135" s="17" t="e">
        <f t="shared" si="1"/>
        <v>#DIV/0!</v>
      </c>
    </row>
    <row r="136" spans="1:5" ht="48.75" customHeight="1">
      <c r="A136" s="32" t="s">
        <v>1070</v>
      </c>
      <c r="B136" s="16" t="s">
        <v>1069</v>
      </c>
      <c r="C136" s="17">
        <v>252.1</v>
      </c>
      <c r="D136" s="17">
        <v>51.3</v>
      </c>
      <c r="E136" s="17">
        <f t="shared" si="1"/>
        <v>20.349067830226101</v>
      </c>
    </row>
    <row r="137" spans="1:5" ht="67.5">
      <c r="A137" s="89" t="s">
        <v>1137</v>
      </c>
      <c r="B137" s="16" t="s">
        <v>1136</v>
      </c>
      <c r="C137" s="17">
        <v>40</v>
      </c>
      <c r="D137" s="17">
        <v>40</v>
      </c>
      <c r="E137" s="17">
        <f t="shared" si="1"/>
        <v>100</v>
      </c>
    </row>
    <row r="138" spans="1:5" ht="44.25" customHeight="1">
      <c r="A138" s="32" t="s">
        <v>1054</v>
      </c>
      <c r="B138" s="16" t="s">
        <v>974</v>
      </c>
      <c r="C138" s="17">
        <v>11025.7</v>
      </c>
      <c r="D138" s="17">
        <v>8488.5</v>
      </c>
      <c r="E138" s="17">
        <f t="shared" si="1"/>
        <v>76.988309132299975</v>
      </c>
    </row>
    <row r="139" spans="1:5" ht="42" customHeight="1">
      <c r="A139" s="65" t="s">
        <v>1088</v>
      </c>
      <c r="B139" s="16" t="s">
        <v>1141</v>
      </c>
      <c r="C139" s="17">
        <v>495.7</v>
      </c>
      <c r="D139" s="17">
        <v>391</v>
      </c>
      <c r="E139" s="17">
        <f t="shared" si="1"/>
        <v>78.878353843050235</v>
      </c>
    </row>
    <row r="140" spans="1:5" ht="113.25" customHeight="1">
      <c r="A140" s="65" t="s">
        <v>1089</v>
      </c>
      <c r="B140" s="16" t="s">
        <v>1140</v>
      </c>
      <c r="C140" s="17">
        <v>607.4</v>
      </c>
      <c r="D140" s="17">
        <v>562.29999999999995</v>
      </c>
      <c r="E140" s="17">
        <f t="shared" si="1"/>
        <v>92.574909450115243</v>
      </c>
    </row>
    <row r="141" spans="1:5" ht="77.25" customHeight="1">
      <c r="A141" s="65" t="s">
        <v>1090</v>
      </c>
      <c r="B141" s="16" t="s">
        <v>1139</v>
      </c>
      <c r="C141" s="17">
        <v>475.4</v>
      </c>
      <c r="D141" s="17">
        <v>406.1</v>
      </c>
      <c r="E141" s="17">
        <f t="shared" si="1"/>
        <v>85.422801851072791</v>
      </c>
    </row>
    <row r="142" spans="1:5" ht="56.25" customHeight="1">
      <c r="A142" s="65" t="s">
        <v>1091</v>
      </c>
      <c r="B142" s="16" t="s">
        <v>1138</v>
      </c>
      <c r="C142" s="17">
        <v>950</v>
      </c>
      <c r="D142" s="17">
        <v>850</v>
      </c>
      <c r="E142" s="17">
        <f t="shared" si="1"/>
        <v>89.473684210526315</v>
      </c>
    </row>
    <row r="143" spans="1:5" ht="56.25" customHeight="1">
      <c r="A143" s="65" t="s">
        <v>1193</v>
      </c>
      <c r="B143" s="16" t="s">
        <v>1194</v>
      </c>
      <c r="C143" s="17">
        <v>570</v>
      </c>
      <c r="D143" s="17">
        <v>400.2</v>
      </c>
      <c r="E143" s="17">
        <f t="shared" si="1"/>
        <v>70.210526315789465</v>
      </c>
    </row>
    <row r="144" spans="1:5" ht="56.25" customHeight="1">
      <c r="A144" s="65" t="s">
        <v>1195</v>
      </c>
      <c r="B144" s="16" t="s">
        <v>1196</v>
      </c>
      <c r="C144" s="17">
        <v>237.2</v>
      </c>
      <c r="D144" s="17">
        <v>169.4</v>
      </c>
      <c r="E144" s="17">
        <f t="shared" si="1"/>
        <v>71.416526138279934</v>
      </c>
    </row>
    <row r="145" spans="1:5" ht="46.5" customHeight="1">
      <c r="A145" s="101" t="s">
        <v>1055</v>
      </c>
      <c r="B145" s="21" t="s">
        <v>1146</v>
      </c>
      <c r="C145" s="31">
        <f>C146+C147</f>
        <v>693.6</v>
      </c>
      <c r="D145" s="31">
        <f>D146+D147</f>
        <v>541.9</v>
      </c>
      <c r="E145" s="31">
        <f t="shared" si="1"/>
        <v>78.128604382929637</v>
      </c>
    </row>
    <row r="146" spans="1:5" ht="47.25" customHeight="1">
      <c r="A146" s="89" t="s">
        <v>1144</v>
      </c>
      <c r="B146" s="16" t="s">
        <v>1147</v>
      </c>
      <c r="C146" s="17">
        <v>55.5</v>
      </c>
      <c r="D146" s="17">
        <v>43.4</v>
      </c>
      <c r="E146" s="17">
        <f t="shared" si="1"/>
        <v>78.198198198198199</v>
      </c>
    </row>
    <row r="147" spans="1:5" ht="46.5" customHeight="1">
      <c r="A147" s="83" t="s">
        <v>1145</v>
      </c>
      <c r="B147" s="16" t="s">
        <v>1148</v>
      </c>
      <c r="C147" s="17">
        <v>638.1</v>
      </c>
      <c r="D147" s="17">
        <v>498.5</v>
      </c>
      <c r="E147" s="17">
        <f t="shared" si="1"/>
        <v>78.122551324243844</v>
      </c>
    </row>
    <row r="148" spans="1:5" ht="36.75" customHeight="1">
      <c r="A148" s="90" t="s">
        <v>1150</v>
      </c>
      <c r="B148" s="21" t="s">
        <v>1149</v>
      </c>
      <c r="C148" s="31">
        <f>C149</f>
        <v>826</v>
      </c>
      <c r="D148" s="31">
        <f>D149</f>
        <v>592.70000000000005</v>
      </c>
      <c r="E148" s="17">
        <f t="shared" si="1"/>
        <v>71.755447941888633</v>
      </c>
    </row>
    <row r="149" spans="1:5" ht="33.75" customHeight="1">
      <c r="A149" s="83" t="s">
        <v>1151</v>
      </c>
      <c r="B149" s="16" t="s">
        <v>975</v>
      </c>
      <c r="C149" s="17">
        <v>826</v>
      </c>
      <c r="D149" s="17">
        <v>592.70000000000005</v>
      </c>
      <c r="E149" s="17">
        <f t="shared" si="1"/>
        <v>71.755447941888633</v>
      </c>
    </row>
    <row r="150" spans="1:5" ht="48.75" customHeight="1">
      <c r="A150" s="90" t="s">
        <v>1056</v>
      </c>
      <c r="B150" s="21" t="s">
        <v>976</v>
      </c>
      <c r="C150" s="31">
        <f>C151</f>
        <v>0.3</v>
      </c>
      <c r="D150" s="31">
        <f>D151</f>
        <v>0</v>
      </c>
      <c r="E150" s="17">
        <f t="shared" si="1"/>
        <v>0</v>
      </c>
    </row>
    <row r="151" spans="1:5" ht="46.5" customHeight="1">
      <c r="A151" s="83" t="s">
        <v>1153</v>
      </c>
      <c r="B151" s="16" t="s">
        <v>1152</v>
      </c>
      <c r="C151" s="17">
        <v>0.3</v>
      </c>
      <c r="D151" s="17"/>
      <c r="E151" s="17">
        <f t="shared" si="1"/>
        <v>0</v>
      </c>
    </row>
    <row r="152" spans="1:5" ht="33.75">
      <c r="A152" s="90" t="s">
        <v>1155</v>
      </c>
      <c r="B152" s="21" t="s">
        <v>1154</v>
      </c>
      <c r="C152" s="31">
        <f>C153+C154+C155</f>
        <v>5513.5</v>
      </c>
      <c r="D152" s="31">
        <f>D153+D154+D155</f>
        <v>5235.5</v>
      </c>
      <c r="E152" s="17">
        <f t="shared" si="1"/>
        <v>94.957830778997007</v>
      </c>
    </row>
    <row r="153" spans="1:5" ht="60" customHeight="1">
      <c r="A153" s="67" t="s">
        <v>1072</v>
      </c>
      <c r="B153" s="16" t="s">
        <v>1071</v>
      </c>
      <c r="C153" s="17">
        <v>434.6</v>
      </c>
      <c r="D153" s="17">
        <v>414.7</v>
      </c>
      <c r="E153" s="17">
        <f t="shared" si="1"/>
        <v>95.421076852277949</v>
      </c>
    </row>
    <row r="154" spans="1:5" ht="45" customHeight="1">
      <c r="A154" s="67" t="s">
        <v>1073</v>
      </c>
      <c r="B154" s="16" t="s">
        <v>1197</v>
      </c>
      <c r="C154" s="17">
        <v>81.5</v>
      </c>
      <c r="D154" s="17">
        <v>52.2</v>
      </c>
      <c r="E154" s="17">
        <f t="shared" si="1"/>
        <v>64.049079754601237</v>
      </c>
    </row>
    <row r="155" spans="1:5" ht="45" customHeight="1">
      <c r="A155" s="67" t="s">
        <v>1073</v>
      </c>
      <c r="B155" s="16" t="s">
        <v>1198</v>
      </c>
      <c r="C155" s="17">
        <v>4997.3999999999996</v>
      </c>
      <c r="D155" s="17">
        <v>4768.6000000000004</v>
      </c>
      <c r="E155" s="17"/>
    </row>
    <row r="156" spans="1:5" ht="39.75" customHeight="1">
      <c r="A156" s="90" t="s">
        <v>1156</v>
      </c>
      <c r="B156" s="21" t="s">
        <v>1009</v>
      </c>
      <c r="C156" s="31">
        <f>C157+C158</f>
        <v>4.8000000000000007</v>
      </c>
      <c r="D156" s="31">
        <f>D157+D158</f>
        <v>4.7</v>
      </c>
      <c r="E156" s="17">
        <f t="shared" si="1"/>
        <v>97.916666666666657</v>
      </c>
    </row>
    <row r="157" spans="1:5" ht="45" customHeight="1">
      <c r="A157" s="83" t="s">
        <v>1157</v>
      </c>
      <c r="B157" s="16" t="s">
        <v>1159</v>
      </c>
      <c r="C157" s="17">
        <v>0.4</v>
      </c>
      <c r="D157" s="17">
        <v>0.3</v>
      </c>
      <c r="E157" s="17">
        <f t="shared" si="1"/>
        <v>74.999999999999986</v>
      </c>
    </row>
    <row r="158" spans="1:5" ht="36.75" customHeight="1">
      <c r="A158" s="83" t="s">
        <v>1158</v>
      </c>
      <c r="B158" s="16" t="s">
        <v>1160</v>
      </c>
      <c r="C158" s="17">
        <v>4.4000000000000004</v>
      </c>
      <c r="D158" s="17">
        <v>4.4000000000000004</v>
      </c>
      <c r="E158" s="17">
        <f t="shared" si="1"/>
        <v>100</v>
      </c>
    </row>
    <row r="159" spans="1:5" ht="107.25" customHeight="1">
      <c r="A159" s="127" t="s">
        <v>1170</v>
      </c>
      <c r="B159" s="16" t="s">
        <v>1182</v>
      </c>
      <c r="C159" s="17">
        <v>3689.2</v>
      </c>
      <c r="D159" s="17">
        <v>3686.3</v>
      </c>
      <c r="E159" s="17">
        <f t="shared" si="1"/>
        <v>99.921392171744557</v>
      </c>
    </row>
    <row r="160" spans="1:5" ht="19.5" customHeight="1" thickBot="1">
      <c r="A160" s="74" t="s">
        <v>1057</v>
      </c>
      <c r="B160" s="13" t="s">
        <v>1058</v>
      </c>
      <c r="C160" s="20">
        <f>C162+C161+C163</f>
        <v>10098.900000000001</v>
      </c>
      <c r="D160" s="20">
        <f>D162+D161+D163</f>
        <v>7583.7</v>
      </c>
      <c r="E160" s="20">
        <f t="shared" ref="E160:E164" si="2">D160/C160*100</f>
        <v>75.094317202863664</v>
      </c>
    </row>
    <row r="161" spans="1:6" ht="44.25" customHeight="1">
      <c r="A161" s="128" t="s">
        <v>1180</v>
      </c>
      <c r="B161" s="129" t="s">
        <v>1181</v>
      </c>
      <c r="C161" s="17">
        <v>468.7</v>
      </c>
      <c r="D161" s="17">
        <v>351.7</v>
      </c>
      <c r="E161" s="20">
        <f t="shared" si="2"/>
        <v>75.037337315980366</v>
      </c>
    </row>
    <row r="162" spans="1:6" ht="48" customHeight="1">
      <c r="A162" s="73" t="s">
        <v>1059</v>
      </c>
      <c r="B162" s="16" t="s">
        <v>1161</v>
      </c>
      <c r="C162" s="17">
        <v>9218.2000000000007</v>
      </c>
      <c r="D162" s="17">
        <v>7052</v>
      </c>
      <c r="E162" s="17">
        <f t="shared" si="2"/>
        <v>76.500835304072368</v>
      </c>
    </row>
    <row r="163" spans="1:6" ht="28.5" customHeight="1">
      <c r="A163" s="73" t="s">
        <v>1200</v>
      </c>
      <c r="B163" s="16" t="s">
        <v>1201</v>
      </c>
      <c r="C163" s="17">
        <v>412</v>
      </c>
      <c r="D163" s="17">
        <v>180</v>
      </c>
      <c r="E163" s="17">
        <f t="shared" si="2"/>
        <v>43.689320388349515</v>
      </c>
    </row>
    <row r="164" spans="1:6" ht="20.25" customHeight="1">
      <c r="A164" s="74" t="s">
        <v>1086</v>
      </c>
      <c r="B164" s="13" t="s">
        <v>1087</v>
      </c>
      <c r="C164" s="20"/>
      <c r="D164" s="20"/>
      <c r="E164" s="20" t="e">
        <f t="shared" si="2"/>
        <v>#DIV/0!</v>
      </c>
    </row>
    <row r="165" spans="1:6" ht="20.25" customHeight="1">
      <c r="A165" s="74" t="s">
        <v>1177</v>
      </c>
      <c r="B165" s="13" t="s">
        <v>1176</v>
      </c>
      <c r="C165" s="20"/>
      <c r="D165" s="20"/>
      <c r="E165" s="20"/>
    </row>
    <row r="166" spans="1:6" ht="15" customHeight="1">
      <c r="A166" s="106" t="s">
        <v>85</v>
      </c>
      <c r="B166" s="107" t="s">
        <v>86</v>
      </c>
      <c r="C166" s="20">
        <f>C7+C60</f>
        <v>409811.00000000006</v>
      </c>
      <c r="D166" s="20">
        <f>D7+D60+D165</f>
        <v>320006</v>
      </c>
      <c r="E166" s="20">
        <f>D166/C166*100</f>
        <v>78.086239754423374</v>
      </c>
    </row>
    <row r="167" spans="1:6" ht="17.25" customHeight="1">
      <c r="A167" s="108" t="s">
        <v>87</v>
      </c>
      <c r="B167" s="107"/>
      <c r="C167" s="109"/>
      <c r="D167" s="109"/>
      <c r="E167" s="20"/>
    </row>
    <row r="168" spans="1:6">
      <c r="A168" s="110" t="s">
        <v>88</v>
      </c>
      <c r="B168" s="111" t="s">
        <v>89</v>
      </c>
      <c r="C168" s="112">
        <f>SUM(C169:C175)</f>
        <v>80228.800000000003</v>
      </c>
      <c r="D168" s="112">
        <f>SUM(D169:D175)</f>
        <v>56818.2</v>
      </c>
      <c r="E168" s="113">
        <f t="shared" ref="E168:E188" si="3">ROUND(D168/C168*100,1)</f>
        <v>70.8</v>
      </c>
    </row>
    <row r="169" spans="1:6" ht="22.5">
      <c r="A169" s="34" t="s">
        <v>1167</v>
      </c>
      <c r="B169" s="35" t="s">
        <v>1166</v>
      </c>
      <c r="C169" s="36">
        <v>3977.7</v>
      </c>
      <c r="D169" s="36">
        <v>3713.5</v>
      </c>
      <c r="E169" s="37">
        <f t="shared" si="3"/>
        <v>93.4</v>
      </c>
    </row>
    <row r="170" spans="1:6" ht="33.75" customHeight="1">
      <c r="A170" s="34" t="s">
        <v>90</v>
      </c>
      <c r="B170" s="35" t="s">
        <v>91</v>
      </c>
      <c r="C170" s="36">
        <v>56257.3</v>
      </c>
      <c r="D170" s="36">
        <v>39078.6</v>
      </c>
      <c r="E170" s="37">
        <f t="shared" si="3"/>
        <v>69.5</v>
      </c>
    </row>
    <row r="171" spans="1:6" ht="15" customHeight="1">
      <c r="A171" s="34" t="s">
        <v>966</v>
      </c>
      <c r="B171" s="35" t="s">
        <v>967</v>
      </c>
      <c r="C171" s="36">
        <v>0.3</v>
      </c>
      <c r="D171" s="36">
        <v>0</v>
      </c>
      <c r="E171" s="37"/>
      <c r="F171" s="22"/>
    </row>
    <row r="172" spans="1:6" ht="33.75">
      <c r="A172" s="34" t="s">
        <v>92</v>
      </c>
      <c r="B172" s="35" t="s">
        <v>93</v>
      </c>
      <c r="C172" s="36">
        <v>14885</v>
      </c>
      <c r="D172" s="36">
        <v>10872.4</v>
      </c>
      <c r="E172" s="37">
        <f t="shared" si="3"/>
        <v>73</v>
      </c>
      <c r="F172" s="22"/>
    </row>
    <row r="173" spans="1:6">
      <c r="A173" s="34" t="s">
        <v>94</v>
      </c>
      <c r="B173" s="35" t="s">
        <v>95</v>
      </c>
      <c r="C173" s="36">
        <v>49.2</v>
      </c>
      <c r="D173" s="36">
        <v>49.2</v>
      </c>
      <c r="E173" s="37"/>
      <c r="F173" s="22"/>
    </row>
    <row r="174" spans="1:6">
      <c r="A174" s="34" t="s">
        <v>96</v>
      </c>
      <c r="B174" s="35" t="s">
        <v>97</v>
      </c>
      <c r="C174" s="36">
        <v>256</v>
      </c>
      <c r="D174" s="36">
        <v>0</v>
      </c>
      <c r="E174" s="37"/>
      <c r="F174" s="22"/>
    </row>
    <row r="175" spans="1:6">
      <c r="A175" s="34" t="s">
        <v>98</v>
      </c>
      <c r="B175" s="35" t="s">
        <v>99</v>
      </c>
      <c r="C175" s="36">
        <v>4803.3</v>
      </c>
      <c r="D175" s="36">
        <v>3104.5</v>
      </c>
      <c r="E175" s="37">
        <f t="shared" si="3"/>
        <v>64.599999999999994</v>
      </c>
      <c r="F175" s="22"/>
    </row>
    <row r="176" spans="1:6">
      <c r="A176" s="110" t="s">
        <v>100</v>
      </c>
      <c r="B176" s="111" t="s">
        <v>101</v>
      </c>
      <c r="C176" s="112">
        <f>SUM(C177:C177)</f>
        <v>826</v>
      </c>
      <c r="D176" s="112">
        <f>SUM(D177:D177)</f>
        <v>515.20000000000005</v>
      </c>
      <c r="E176" s="113">
        <f t="shared" si="3"/>
        <v>62.4</v>
      </c>
      <c r="F176" s="22"/>
    </row>
    <row r="177" spans="1:6" ht="24" customHeight="1">
      <c r="A177" s="34" t="s">
        <v>102</v>
      </c>
      <c r="B177" s="35" t="s">
        <v>103</v>
      </c>
      <c r="C177" s="36">
        <v>826</v>
      </c>
      <c r="D177" s="36">
        <v>515.20000000000005</v>
      </c>
      <c r="E177" s="37">
        <f t="shared" si="3"/>
        <v>62.4</v>
      </c>
      <c r="F177" s="22"/>
    </row>
    <row r="178" spans="1:6" ht="24" customHeight="1">
      <c r="A178" s="110" t="s">
        <v>104</v>
      </c>
      <c r="B178" s="111" t="s">
        <v>105</v>
      </c>
      <c r="C178" s="112">
        <f>SUM(C179:C179)</f>
        <v>4014</v>
      </c>
      <c r="D178" s="112">
        <f>SUM(D179:D179)</f>
        <v>1682.4</v>
      </c>
      <c r="E178" s="113">
        <f t="shared" si="3"/>
        <v>41.9</v>
      </c>
      <c r="F178" s="22"/>
    </row>
    <row r="179" spans="1:6" ht="13.5" customHeight="1">
      <c r="A179" s="34" t="s">
        <v>106</v>
      </c>
      <c r="B179" s="35" t="s">
        <v>1074</v>
      </c>
      <c r="C179" s="36">
        <v>4014</v>
      </c>
      <c r="D179" s="36">
        <v>1682.4</v>
      </c>
      <c r="E179" s="37">
        <f t="shared" si="3"/>
        <v>41.9</v>
      </c>
      <c r="F179" s="22"/>
    </row>
    <row r="180" spans="1:6">
      <c r="A180" s="110" t="s">
        <v>107</v>
      </c>
      <c r="B180" s="111" t="s">
        <v>108</v>
      </c>
      <c r="C180" s="112">
        <f>SUM(C181:C183)</f>
        <v>26129.399999999998</v>
      </c>
      <c r="D180" s="112">
        <f>SUM(D181:D183)</f>
        <v>21843.599999999999</v>
      </c>
      <c r="E180" s="113">
        <f t="shared" si="3"/>
        <v>83.6</v>
      </c>
      <c r="F180" s="22"/>
    </row>
    <row r="181" spans="1:6">
      <c r="A181" s="34" t="s">
        <v>109</v>
      </c>
      <c r="B181" s="35" t="s">
        <v>110</v>
      </c>
      <c r="C181" s="36">
        <v>284.10000000000002</v>
      </c>
      <c r="D181" s="36">
        <v>54.3</v>
      </c>
      <c r="E181" s="37">
        <f t="shared" si="3"/>
        <v>19.100000000000001</v>
      </c>
      <c r="F181" s="22"/>
    </row>
    <row r="182" spans="1:6">
      <c r="A182" s="34" t="s">
        <v>111</v>
      </c>
      <c r="B182" s="35" t="s">
        <v>112</v>
      </c>
      <c r="C182" s="36">
        <v>25624.3</v>
      </c>
      <c r="D182" s="36">
        <v>21708.5</v>
      </c>
      <c r="E182" s="37">
        <f t="shared" si="3"/>
        <v>84.7</v>
      </c>
      <c r="F182" s="22"/>
    </row>
    <row r="183" spans="1:6">
      <c r="A183" s="34" t="s">
        <v>113</v>
      </c>
      <c r="B183" s="35" t="s">
        <v>114</v>
      </c>
      <c r="C183" s="36">
        <v>221</v>
      </c>
      <c r="D183" s="36">
        <v>80.8</v>
      </c>
      <c r="E183" s="37">
        <f t="shared" si="3"/>
        <v>36.6</v>
      </c>
      <c r="F183" s="22"/>
    </row>
    <row r="184" spans="1:6">
      <c r="A184" s="110" t="s">
        <v>115</v>
      </c>
      <c r="B184" s="111" t="s">
        <v>116</v>
      </c>
      <c r="C184" s="112">
        <f>SUM(C185:C188)</f>
        <v>13939.3</v>
      </c>
      <c r="D184" s="112">
        <f>SUM(D185:D188)</f>
        <v>6821.4</v>
      </c>
      <c r="E184" s="113">
        <f t="shared" si="3"/>
        <v>48.9</v>
      </c>
      <c r="F184" s="22"/>
    </row>
    <row r="185" spans="1:6">
      <c r="A185" s="34" t="s">
        <v>117</v>
      </c>
      <c r="B185" s="35" t="s">
        <v>118</v>
      </c>
      <c r="C185" s="36">
        <v>180</v>
      </c>
      <c r="D185" s="36">
        <v>0</v>
      </c>
      <c r="E185" s="113">
        <f t="shared" si="3"/>
        <v>0</v>
      </c>
      <c r="F185" s="22"/>
    </row>
    <row r="186" spans="1:6">
      <c r="A186" s="34" t="s">
        <v>1202</v>
      </c>
      <c r="B186" s="35" t="s">
        <v>119</v>
      </c>
      <c r="C186" s="36">
        <v>6228</v>
      </c>
      <c r="D186" s="36">
        <v>202.2</v>
      </c>
      <c r="E186" s="37">
        <f t="shared" si="3"/>
        <v>3.2</v>
      </c>
      <c r="F186" s="22"/>
    </row>
    <row r="187" spans="1:6">
      <c r="A187" s="34" t="s">
        <v>120</v>
      </c>
      <c r="B187" s="35" t="s">
        <v>121</v>
      </c>
      <c r="C187" s="36">
        <v>7235.3</v>
      </c>
      <c r="D187" s="36">
        <v>6324</v>
      </c>
      <c r="E187" s="37">
        <f t="shared" si="3"/>
        <v>87.4</v>
      </c>
      <c r="F187" s="22"/>
    </row>
    <row r="188" spans="1:6" ht="12.75" customHeight="1">
      <c r="A188" s="34" t="s">
        <v>968</v>
      </c>
      <c r="B188" s="35" t="s">
        <v>969</v>
      </c>
      <c r="C188" s="36">
        <v>296</v>
      </c>
      <c r="D188" s="36">
        <v>295.2</v>
      </c>
      <c r="E188" s="37">
        <f t="shared" si="3"/>
        <v>99.7</v>
      </c>
      <c r="F188" s="22"/>
    </row>
    <row r="189" spans="1:6" ht="12.75" customHeight="1">
      <c r="A189" s="110" t="s">
        <v>1178</v>
      </c>
      <c r="B189" s="111" t="s">
        <v>1174</v>
      </c>
      <c r="C189" s="112">
        <f>SUM(C190:C190)</f>
        <v>2245.1999999999998</v>
      </c>
      <c r="D189" s="112">
        <f>SUM(D190:D190)</f>
        <v>799.7</v>
      </c>
      <c r="E189" s="112">
        <f t="shared" ref="E189" si="4">SUM(E190:E194)</f>
        <v>281.09999999999997</v>
      </c>
      <c r="F189" s="22"/>
    </row>
    <row r="190" spans="1:6" ht="12.75" customHeight="1">
      <c r="A190" s="34" t="s">
        <v>1179</v>
      </c>
      <c r="B190" s="35" t="s">
        <v>1175</v>
      </c>
      <c r="C190" s="36">
        <v>2245.1999999999998</v>
      </c>
      <c r="D190" s="36">
        <v>799.7</v>
      </c>
      <c r="E190" s="37"/>
      <c r="F190" s="22"/>
    </row>
    <row r="191" spans="1:6">
      <c r="A191" s="110" t="s">
        <v>122</v>
      </c>
      <c r="B191" s="111" t="s">
        <v>123</v>
      </c>
      <c r="C191" s="112">
        <f>SUM(C192:C196)</f>
        <v>198259.90000000002</v>
      </c>
      <c r="D191" s="112">
        <f>SUM(D192:D196)</f>
        <v>142469.9</v>
      </c>
      <c r="E191" s="113">
        <f t="shared" ref="E191:E209" si="5">ROUND(D191/C191*100,1)</f>
        <v>71.900000000000006</v>
      </c>
      <c r="F191" s="22"/>
    </row>
    <row r="192" spans="1:6">
      <c r="A192" s="34" t="s">
        <v>124</v>
      </c>
      <c r="B192" s="35" t="s">
        <v>125</v>
      </c>
      <c r="C192" s="36">
        <v>16959.2</v>
      </c>
      <c r="D192" s="36">
        <v>12212.9</v>
      </c>
      <c r="E192" s="37">
        <f t="shared" si="5"/>
        <v>72</v>
      </c>
      <c r="F192" s="22"/>
    </row>
    <row r="193" spans="1:6">
      <c r="A193" s="34" t="s">
        <v>126</v>
      </c>
      <c r="B193" s="35" t="s">
        <v>127</v>
      </c>
      <c r="C193" s="36">
        <v>143826.70000000001</v>
      </c>
      <c r="D193" s="36">
        <v>105446.2</v>
      </c>
      <c r="E193" s="37">
        <f t="shared" si="5"/>
        <v>73.3</v>
      </c>
      <c r="F193" s="22"/>
    </row>
    <row r="194" spans="1:6">
      <c r="A194" s="34" t="s">
        <v>128</v>
      </c>
      <c r="B194" s="35" t="s">
        <v>129</v>
      </c>
      <c r="C194" s="36">
        <v>21391.200000000001</v>
      </c>
      <c r="D194" s="36">
        <v>13666.9</v>
      </c>
      <c r="E194" s="37">
        <f t="shared" si="5"/>
        <v>63.9</v>
      </c>
      <c r="F194" s="22"/>
    </row>
    <row r="195" spans="1:6">
      <c r="A195" s="34" t="s">
        <v>130</v>
      </c>
      <c r="B195" s="35" t="s">
        <v>131</v>
      </c>
      <c r="C195" s="36">
        <v>0</v>
      </c>
      <c r="D195" s="36">
        <v>0</v>
      </c>
      <c r="E195" s="37" t="e">
        <f t="shared" si="5"/>
        <v>#DIV/0!</v>
      </c>
      <c r="F195" s="22"/>
    </row>
    <row r="196" spans="1:6">
      <c r="A196" s="34" t="s">
        <v>132</v>
      </c>
      <c r="B196" s="35" t="s">
        <v>133</v>
      </c>
      <c r="C196" s="36">
        <v>16082.8</v>
      </c>
      <c r="D196" s="36">
        <v>11143.9</v>
      </c>
      <c r="E196" s="37">
        <f t="shared" si="5"/>
        <v>69.3</v>
      </c>
      <c r="F196" s="22"/>
    </row>
    <row r="197" spans="1:6">
      <c r="A197" s="110" t="s">
        <v>134</v>
      </c>
      <c r="B197" s="111" t="s">
        <v>135</v>
      </c>
      <c r="C197" s="112">
        <f>SUM(C198:C198)</f>
        <v>31058.6</v>
      </c>
      <c r="D197" s="112">
        <f>SUM(D198:D198)</f>
        <v>20376.7</v>
      </c>
      <c r="E197" s="113">
        <f t="shared" si="5"/>
        <v>65.599999999999994</v>
      </c>
      <c r="F197" s="22"/>
    </row>
    <row r="198" spans="1:6">
      <c r="A198" s="34" t="s">
        <v>136</v>
      </c>
      <c r="B198" s="35" t="s">
        <v>137</v>
      </c>
      <c r="C198" s="36">
        <v>31058.6</v>
      </c>
      <c r="D198" s="36">
        <v>20376.7</v>
      </c>
      <c r="E198" s="37">
        <f t="shared" si="5"/>
        <v>65.599999999999994</v>
      </c>
      <c r="F198" s="22"/>
    </row>
    <row r="199" spans="1:6">
      <c r="A199" s="110" t="s">
        <v>138</v>
      </c>
      <c r="B199" s="111">
        <v>1000</v>
      </c>
      <c r="C199" s="112">
        <f>SUM(C200:C204)</f>
        <v>70462.3</v>
      </c>
      <c r="D199" s="112">
        <f>SUM(D200:D204)</f>
        <v>56319.100000000006</v>
      </c>
      <c r="E199" s="113">
        <f t="shared" si="5"/>
        <v>79.900000000000006</v>
      </c>
      <c r="F199" s="22"/>
    </row>
    <row r="200" spans="1:6">
      <c r="A200" s="34" t="s">
        <v>139</v>
      </c>
      <c r="B200" s="35">
        <v>1001</v>
      </c>
      <c r="C200" s="36">
        <v>2980.3</v>
      </c>
      <c r="D200" s="36">
        <v>2082.5</v>
      </c>
      <c r="E200" s="37">
        <f t="shared" si="5"/>
        <v>69.900000000000006</v>
      </c>
      <c r="F200" s="22"/>
    </row>
    <row r="201" spans="1:6">
      <c r="A201" s="34" t="s">
        <v>140</v>
      </c>
      <c r="B201" s="35">
        <v>1002</v>
      </c>
      <c r="C201" s="36">
        <v>17324.099999999999</v>
      </c>
      <c r="D201" s="36">
        <v>14296.2</v>
      </c>
      <c r="E201" s="37">
        <f t="shared" si="5"/>
        <v>82.5</v>
      </c>
      <c r="F201" s="22"/>
    </row>
    <row r="202" spans="1:6">
      <c r="A202" s="34" t="s">
        <v>141</v>
      </c>
      <c r="B202" s="35">
        <v>1003</v>
      </c>
      <c r="C202" s="36">
        <v>18569.2</v>
      </c>
      <c r="D202" s="36">
        <v>13387.7</v>
      </c>
      <c r="E202" s="37">
        <f t="shared" si="5"/>
        <v>72.099999999999994</v>
      </c>
      <c r="F202" s="22"/>
    </row>
    <row r="203" spans="1:6">
      <c r="A203" s="34" t="s">
        <v>142</v>
      </c>
      <c r="B203" s="35">
        <v>1004</v>
      </c>
      <c r="C203" s="36">
        <v>19973.400000000001</v>
      </c>
      <c r="D203" s="36">
        <v>17077.5</v>
      </c>
      <c r="E203" s="37">
        <f t="shared" si="5"/>
        <v>85.5</v>
      </c>
      <c r="F203" s="22"/>
    </row>
    <row r="204" spans="1:6">
      <c r="A204" s="34" t="s">
        <v>143</v>
      </c>
      <c r="B204" s="35">
        <v>1006</v>
      </c>
      <c r="C204" s="36">
        <v>11615.3</v>
      </c>
      <c r="D204" s="36">
        <v>9475.2000000000007</v>
      </c>
      <c r="E204" s="37">
        <f t="shared" si="5"/>
        <v>81.599999999999994</v>
      </c>
      <c r="F204" s="22"/>
    </row>
    <row r="205" spans="1:6">
      <c r="A205" s="110" t="s">
        <v>144</v>
      </c>
      <c r="B205" s="111">
        <v>1100</v>
      </c>
      <c r="C205" s="112">
        <f>SUM(C206:C207)</f>
        <v>655</v>
      </c>
      <c r="D205" s="112">
        <f>D206+D207</f>
        <v>272.10000000000002</v>
      </c>
      <c r="E205" s="113">
        <f t="shared" si="5"/>
        <v>41.5</v>
      </c>
      <c r="F205" s="22"/>
    </row>
    <row r="206" spans="1:6">
      <c r="A206" s="34" t="s">
        <v>145</v>
      </c>
      <c r="B206" s="35" t="s">
        <v>956</v>
      </c>
      <c r="C206" s="36">
        <v>0</v>
      </c>
      <c r="D206" s="36">
        <v>0</v>
      </c>
      <c r="E206" s="37"/>
      <c r="F206" s="22"/>
    </row>
    <row r="207" spans="1:6">
      <c r="A207" s="34" t="s">
        <v>957</v>
      </c>
      <c r="B207" s="35" t="s">
        <v>955</v>
      </c>
      <c r="C207" s="36">
        <v>655</v>
      </c>
      <c r="D207" s="36">
        <v>272.10000000000002</v>
      </c>
      <c r="E207" s="37">
        <f t="shared" si="5"/>
        <v>41.5</v>
      </c>
      <c r="F207" s="22"/>
    </row>
    <row r="208" spans="1:6">
      <c r="A208" s="110" t="s">
        <v>146</v>
      </c>
      <c r="B208" s="111">
        <v>1300</v>
      </c>
      <c r="C208" s="112">
        <f>SUM(C209:C209)</f>
        <v>0</v>
      </c>
      <c r="D208" s="112">
        <f>SUM(D209:D209)</f>
        <v>0</v>
      </c>
      <c r="E208" s="113" t="e">
        <f>ROUND(D208/C208*100,1)</f>
        <v>#DIV/0!</v>
      </c>
      <c r="F208" s="22"/>
    </row>
    <row r="209" spans="1:6" ht="22.5">
      <c r="A209" s="34" t="s">
        <v>147</v>
      </c>
      <c r="B209" s="35">
        <v>1301</v>
      </c>
      <c r="C209" s="36">
        <v>0</v>
      </c>
      <c r="D209" s="36">
        <v>0</v>
      </c>
      <c r="E209" s="113" t="e">
        <f t="shared" si="5"/>
        <v>#DIV/0!</v>
      </c>
      <c r="F209" s="22"/>
    </row>
    <row r="210" spans="1:6">
      <c r="A210" s="110" t="s">
        <v>148</v>
      </c>
      <c r="B210" s="35"/>
      <c r="C210" s="112">
        <f>C168+C176+C178+C180+C184+C189+C191+C197+C199+C205+C208</f>
        <v>427818.5</v>
      </c>
      <c r="D210" s="112">
        <f>D168+D176+D178+D180+D184+D191+D197+D199+D205+D208+D189</f>
        <v>307918.3</v>
      </c>
      <c r="E210" s="113">
        <f>ROUND(D210/C210*100,1)</f>
        <v>72</v>
      </c>
      <c r="F210" s="22"/>
    </row>
    <row r="211" spans="1:6">
      <c r="A211" s="110"/>
      <c r="B211" s="114"/>
      <c r="C211" s="112">
        <f>C166-C210</f>
        <v>-18007.499999999942</v>
      </c>
      <c r="D211" s="112">
        <f>D166-D210</f>
        <v>12087.700000000012</v>
      </c>
      <c r="E211" s="113"/>
      <c r="F211" s="22"/>
    </row>
    <row r="212" spans="1:6">
      <c r="A212" s="115" t="s">
        <v>149</v>
      </c>
      <c r="B212" s="116"/>
      <c r="C212" s="112">
        <f>C167-C211</f>
        <v>18007.499999999942</v>
      </c>
      <c r="D212" s="112">
        <f>D167-D211</f>
        <v>-12087.700000000012</v>
      </c>
      <c r="E212" s="117"/>
      <c r="F212" s="22"/>
    </row>
    <row r="213" spans="1:6">
      <c r="A213" s="118" t="s">
        <v>150</v>
      </c>
      <c r="B213" s="38" t="s">
        <v>151</v>
      </c>
      <c r="C213" s="119">
        <f>C214+C225+C230</f>
        <v>18007.5</v>
      </c>
      <c r="D213" s="119">
        <f>D214+D225+D230</f>
        <v>-12087.700000000012</v>
      </c>
      <c r="E213" s="102"/>
      <c r="F213" s="22"/>
    </row>
    <row r="214" spans="1:6" ht="14.25" customHeight="1">
      <c r="A214" s="39" t="s">
        <v>152</v>
      </c>
      <c r="B214" s="35" t="s">
        <v>153</v>
      </c>
      <c r="C214" s="40">
        <f>C222</f>
        <v>0</v>
      </c>
      <c r="D214" s="40">
        <f>D222</f>
        <v>0</v>
      </c>
      <c r="E214" s="17"/>
    </row>
    <row r="215" spans="1:6" ht="11.25" customHeight="1">
      <c r="A215" s="39" t="s">
        <v>154</v>
      </c>
      <c r="B215" s="35" t="s">
        <v>155</v>
      </c>
      <c r="C215" s="40"/>
      <c r="D215" s="40"/>
      <c r="E215" s="17"/>
    </row>
    <row r="216" spans="1:6" ht="22.5">
      <c r="A216" s="39" t="s">
        <v>156</v>
      </c>
      <c r="B216" s="35" t="s">
        <v>157</v>
      </c>
      <c r="C216" s="40"/>
      <c r="D216" s="40"/>
      <c r="E216" s="17"/>
    </row>
    <row r="217" spans="1:6" ht="22.5">
      <c r="A217" s="39" t="s">
        <v>158</v>
      </c>
      <c r="B217" s="35" t="s">
        <v>159</v>
      </c>
      <c r="C217" s="40"/>
      <c r="D217" s="40"/>
      <c r="E217" s="17"/>
    </row>
    <row r="218" spans="1:6" ht="22.5">
      <c r="A218" s="39" t="s">
        <v>160</v>
      </c>
      <c r="B218" s="35" t="s">
        <v>161</v>
      </c>
      <c r="C218" s="40">
        <v>0</v>
      </c>
      <c r="D218" s="40"/>
      <c r="E218" s="17"/>
    </row>
    <row r="219" spans="1:6" ht="12.75" customHeight="1">
      <c r="A219" s="39" t="s">
        <v>162</v>
      </c>
      <c r="B219" s="35" t="s">
        <v>163</v>
      </c>
      <c r="C219" s="40"/>
      <c r="D219" s="40"/>
      <c r="E219" s="17"/>
    </row>
    <row r="220" spans="1:6" ht="23.25" customHeight="1">
      <c r="A220" s="39" t="s">
        <v>164</v>
      </c>
      <c r="B220" s="35" t="s">
        <v>959</v>
      </c>
      <c r="C220" s="40"/>
      <c r="D220" s="40"/>
      <c r="E220" s="17"/>
    </row>
    <row r="221" spans="1:6" ht="23.25" customHeight="1">
      <c r="A221" s="39" t="s">
        <v>165</v>
      </c>
      <c r="B221" s="35" t="s">
        <v>166</v>
      </c>
      <c r="C221" s="40">
        <v>0</v>
      </c>
      <c r="D221" s="40">
        <v>0</v>
      </c>
      <c r="E221" s="17"/>
    </row>
    <row r="222" spans="1:6" ht="21.75" customHeight="1">
      <c r="A222" s="39" t="s">
        <v>167</v>
      </c>
      <c r="B222" s="35" t="s">
        <v>168</v>
      </c>
      <c r="C222" s="40">
        <f>SUM(C223)</f>
        <v>0</v>
      </c>
      <c r="D222" s="40"/>
      <c r="E222" s="17"/>
    </row>
    <row r="223" spans="1:6" ht="25.5" customHeight="1">
      <c r="A223" s="39" t="s">
        <v>169</v>
      </c>
      <c r="B223" s="35" t="s">
        <v>170</v>
      </c>
      <c r="C223" s="40">
        <f>C224</f>
        <v>0</v>
      </c>
      <c r="D223" s="40"/>
      <c r="E223" s="17"/>
    </row>
    <row r="224" spans="1:6" ht="23.25" customHeight="1">
      <c r="A224" s="39" t="s">
        <v>171</v>
      </c>
      <c r="B224" s="35" t="s">
        <v>172</v>
      </c>
      <c r="C224" s="40">
        <v>0</v>
      </c>
      <c r="D224" s="40"/>
      <c r="E224" s="17"/>
    </row>
    <row r="225" spans="1:5" ht="23.25" customHeight="1">
      <c r="A225" s="39" t="s">
        <v>173</v>
      </c>
      <c r="B225" s="35" t="s">
        <v>174</v>
      </c>
      <c r="C225" s="40">
        <f>C226</f>
        <v>-429335</v>
      </c>
      <c r="D225" s="40">
        <f>D226</f>
        <v>-320006</v>
      </c>
      <c r="E225" s="17"/>
    </row>
    <row r="226" spans="1:5">
      <c r="A226" s="39" t="s">
        <v>175</v>
      </c>
      <c r="B226" s="35" t="s">
        <v>176</v>
      </c>
      <c r="C226" s="40">
        <f>C227</f>
        <v>-429335</v>
      </c>
      <c r="D226" s="40">
        <f>D227</f>
        <v>-320006</v>
      </c>
      <c r="E226" s="17"/>
    </row>
    <row r="227" spans="1:5">
      <c r="A227" s="39" t="s">
        <v>175</v>
      </c>
      <c r="B227" s="35" t="s">
        <v>177</v>
      </c>
      <c r="C227" s="40">
        <f>C228+C229</f>
        <v>-429335</v>
      </c>
      <c r="D227" s="40">
        <f>D228+D229</f>
        <v>-320006</v>
      </c>
      <c r="E227" s="17"/>
    </row>
    <row r="228" spans="1:5" ht="24.75" customHeight="1">
      <c r="A228" s="39" t="s">
        <v>178</v>
      </c>
      <c r="B228" s="35" t="s">
        <v>179</v>
      </c>
      <c r="C228" s="40">
        <v>-371358.6</v>
      </c>
      <c r="D228" s="40">
        <v>-287596.7</v>
      </c>
      <c r="E228" s="17"/>
    </row>
    <row r="229" spans="1:5" ht="24" customHeight="1">
      <c r="A229" s="39" t="s">
        <v>180</v>
      </c>
      <c r="B229" s="35" t="s">
        <v>181</v>
      </c>
      <c r="C229" s="40">
        <v>-57976.4</v>
      </c>
      <c r="D229" s="40">
        <v>-32409.3</v>
      </c>
      <c r="E229" s="17"/>
    </row>
    <row r="230" spans="1:5" ht="23.25" customHeight="1">
      <c r="A230" s="39" t="s">
        <v>182</v>
      </c>
      <c r="B230" s="35" t="s">
        <v>174</v>
      </c>
      <c r="C230" s="40">
        <f>C231</f>
        <v>447342.5</v>
      </c>
      <c r="D230" s="40">
        <f>D231</f>
        <v>307918.3</v>
      </c>
      <c r="E230" s="17"/>
    </row>
    <row r="231" spans="1:5" ht="15" customHeight="1">
      <c r="A231" s="39" t="s">
        <v>183</v>
      </c>
      <c r="B231" s="35" t="s">
        <v>184</v>
      </c>
      <c r="C231" s="40">
        <f>C234+C236</f>
        <v>447342.5</v>
      </c>
      <c r="D231" s="40">
        <f>D234+D236</f>
        <v>307918.3</v>
      </c>
      <c r="E231" s="17"/>
    </row>
    <row r="232" spans="1:5">
      <c r="A232" s="39" t="s">
        <v>185</v>
      </c>
      <c r="B232" s="35" t="s">
        <v>184</v>
      </c>
      <c r="C232" s="40"/>
      <c r="D232" s="40"/>
      <c r="E232" s="17"/>
    </row>
    <row r="233" spans="1:5">
      <c r="A233" s="39" t="s">
        <v>186</v>
      </c>
      <c r="B233" s="35" t="s">
        <v>188</v>
      </c>
      <c r="C233" s="40">
        <f>C234</f>
        <v>384024.5</v>
      </c>
      <c r="D233" s="40">
        <f>D234</f>
        <v>263660.59999999998</v>
      </c>
      <c r="E233" s="17"/>
    </row>
    <row r="234" spans="1:5" ht="24.75" customHeight="1">
      <c r="A234" s="39" t="s">
        <v>187</v>
      </c>
      <c r="B234" s="35" t="s">
        <v>188</v>
      </c>
      <c r="C234" s="40">
        <v>384024.5</v>
      </c>
      <c r="D234" s="40">
        <v>263660.59999999998</v>
      </c>
      <c r="E234" s="17"/>
    </row>
    <row r="235" spans="1:5" ht="27" customHeight="1">
      <c r="A235" s="39" t="s">
        <v>1014</v>
      </c>
      <c r="B235" s="35" t="s">
        <v>190</v>
      </c>
      <c r="C235" s="40">
        <f>C236</f>
        <v>63318</v>
      </c>
      <c r="D235" s="40">
        <f>D236</f>
        <v>44257.7</v>
      </c>
      <c r="E235" s="17"/>
    </row>
    <row r="236" spans="1:5" ht="26.25" customHeight="1">
      <c r="A236" s="39" t="s">
        <v>189</v>
      </c>
      <c r="B236" s="35" t="s">
        <v>190</v>
      </c>
      <c r="C236" s="40">
        <v>63318</v>
      </c>
      <c r="D236" s="40">
        <v>44257.7</v>
      </c>
      <c r="E236" s="17"/>
    </row>
    <row r="237" spans="1:5" ht="56.25" hidden="1">
      <c r="A237" s="120" t="s">
        <v>191</v>
      </c>
      <c r="B237" s="35" t="s">
        <v>192</v>
      </c>
      <c r="C237" s="40"/>
      <c r="D237" s="40"/>
      <c r="E237" s="17"/>
    </row>
    <row r="238" spans="1:5" ht="33.75">
      <c r="A238" s="39" t="s">
        <v>193</v>
      </c>
      <c r="B238" s="16" t="s">
        <v>194</v>
      </c>
      <c r="C238" s="40"/>
      <c r="D238" s="40"/>
      <c r="E238" s="117"/>
    </row>
    <row r="239" spans="1:5" ht="33.75">
      <c r="A239" s="39" t="s">
        <v>195</v>
      </c>
      <c r="B239" s="16" t="s">
        <v>196</v>
      </c>
      <c r="C239" s="40"/>
      <c r="D239" s="40"/>
      <c r="E239" s="117"/>
    </row>
    <row r="240" spans="1:5" ht="14.25" customHeight="1">
      <c r="A240" s="118" t="s">
        <v>197</v>
      </c>
      <c r="B240" s="41" t="s">
        <v>198</v>
      </c>
      <c r="C240" s="121">
        <v>18007.5</v>
      </c>
      <c r="D240" s="121">
        <v>-12087.7</v>
      </c>
      <c r="E240" s="122"/>
    </row>
    <row r="241" spans="1:5">
      <c r="A241" s="42"/>
      <c r="B241" s="42"/>
      <c r="C241" s="124" t="s">
        <v>1165</v>
      </c>
    </row>
    <row r="242" spans="1:5" hidden="1">
      <c r="A242" s="42"/>
      <c r="B242" s="42"/>
    </row>
    <row r="243" spans="1:5" hidden="1">
      <c r="A243" s="42"/>
      <c r="B243" s="42"/>
    </row>
    <row r="244" spans="1:5" hidden="1">
      <c r="A244" s="43"/>
      <c r="B244" s="44"/>
      <c r="C244" s="45"/>
      <c r="D244" s="45"/>
    </row>
    <row r="245" spans="1:5">
      <c r="A245" s="46" t="s">
        <v>199</v>
      </c>
      <c r="B245" s="44"/>
      <c r="C245" s="45"/>
      <c r="D245" s="47" t="s">
        <v>200</v>
      </c>
      <c r="E245" s="12"/>
    </row>
  </sheetData>
  <sheetProtection selectLockedCells="1" selectUnlockedCells="1"/>
  <autoFilter ref="A5:B241"/>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2025-10-21T10:58:29Z</dcterms:modified>
</cp:coreProperties>
</file>