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D6" i="1" l="1"/>
  <c r="E27" i="1"/>
  <c r="E43" i="1" l="1"/>
  <c r="E40" i="1"/>
  <c r="E39" i="1" s="1"/>
  <c r="E38" i="1" s="1"/>
  <c r="D43" i="1"/>
  <c r="D40" i="1"/>
  <c r="D39" i="1" s="1"/>
  <c r="D38" i="1" s="1"/>
  <c r="G65" i="1" l="1"/>
  <c r="G64" i="1"/>
  <c r="F65" i="1"/>
  <c r="F64" i="1"/>
  <c r="G42" i="1" l="1"/>
  <c r="F42" i="1"/>
  <c r="G41" i="1"/>
  <c r="F41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6" i="1"/>
  <c r="E28" i="1" l="1"/>
  <c r="D28" i="1"/>
  <c r="C28" i="1"/>
  <c r="D59" i="1"/>
  <c r="E26" i="1" l="1"/>
  <c r="E63" i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C68" i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E7" i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C70" i="1" l="1"/>
  <c r="E6" i="1"/>
  <c r="F6" i="1" s="1"/>
  <c r="G6" i="1" s="1"/>
  <c r="D70" i="1"/>
  <c r="D72" i="1" s="1"/>
  <c r="E70" i="1"/>
  <c r="F68" i="1"/>
  <c r="F57" i="1"/>
  <c r="F23" i="1"/>
  <c r="F7" i="1"/>
  <c r="F66" i="1"/>
  <c r="G7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C73" i="1"/>
  <c r="G66" i="1"/>
  <c r="G43" i="1"/>
  <c r="G50" i="1"/>
  <c r="F43" i="1"/>
  <c r="E72" i="1" l="1"/>
  <c r="G70" i="1"/>
  <c r="F70" i="1"/>
  <c r="G27" i="1"/>
  <c r="G26" i="1"/>
  <c r="F27" i="1"/>
  <c r="G48" i="1" l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<sst xmlns="http://schemas.openxmlformats.org/spreadsheetml/2006/main" count="177" uniqueCount="170">
  <si>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</si>
  <si>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</si>
  <si>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</si>
  <si>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</si>
  <si>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</si>
  <si>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</si>
  <si>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</si>
  <si>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</si>
  <si>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</si>
  <si>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</si>
  <si>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</si>
  <si>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</si>
  <si>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</si>
  <si>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</si>
  <si>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</si>
  <si>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</si>
  <si>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</si>
  <si>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</si>
  <si>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</si>
  <si>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</si>
  <si>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</si>
  <si>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</si>
  <si>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</si>
  <si>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</si>
  <si>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</si>
  <si>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</si>
  <si>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</si>
  <si>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</si>
  <si>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</si>
  <si>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</si>
  <si>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</si>
  <si>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</si>
  <si>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</si>
  <si>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</si>
  <si>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</si>
  <si>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</si>
  <si>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</si>
  <si>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</si>
  <si>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</si>
  <si>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</si>
  <si>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</si>
  <si>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</si>
  <si>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</si>
  <si>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</si>
  <si>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</si>
  <si>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</si>
  <si>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</si>
  <si>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</si>
  <si>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</si>
  <si>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</si>
  <si>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</si>
  <si>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</si>
  <si>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</si>
  <si>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</si>
  <si>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</si>
  <si>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</si>
  <si>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</si>
  <si>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</si>
  <si>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</si>
  <si>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</si>
  <si>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</si>
  <si>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</si>
  <si>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</si>
  <si>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</si>
  <si>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</si>
  <si>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</si>
  <si>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</si>
  <si>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</si>
  <si>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</si>
  <si>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</si>
  <si>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</si>
  <si>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</si>
  <si>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</si>
  <si>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</si>
  <si>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</si>
  <si>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</si>
  <si>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</si>
  <si>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</si>
  <si>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</si>
  <si>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</si>
  <si>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</si>
  <si>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</si>
  <si>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</si>
  <si>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</si>
  <si>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</si>
  <si>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</si>
  <si>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</si>
  <si>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</si>
  <si>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</si>
  <si>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</si>
  <si>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</si>
  <si>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</si>
  <si>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</si>
  <si>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</si>
  <si>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</si>
  <si>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</si>
  <si>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</si>
  <si>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</si>
  <si>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</si>
  <si>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</si>
  <si>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</si>
  <si>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</si>
  <si>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</si>
  <si>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</si>
  <si>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</si>
  <si>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</si>
  <si>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</si>
  <si>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</si>
  <si>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</si>
  <si>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</si>
  <si>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</si>
  <si>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</si>
  <si>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</si>
  <si>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</si>
  <si>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</si>
  <si>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</si>
  <si>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</si>
  <si>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</si>
  <si>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</si>
  <si>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</si>
  <si>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</si>
  <si>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</si>
  <si>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</si>
  <si>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</si>
  <si>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</si>
  <si>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</si>
  <si>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</si>
  <si>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</si>
  <si>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</si>
  <si>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</si>
  <si>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</si>
  <si>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</si>
  <si>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</si>
  <si>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</si>
  <si>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</si>
  <si>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</si>
  <si>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</si>
  <si>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</si>
  <si>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</si>
  <si>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</si>
  <si>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</si>
  <si>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</si>
  <si>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</si>
  <si>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</si>
  <si>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</si>
  <si>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</si>
  <si>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</si>
  <si>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</si>
  <si>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</si>
  <si>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</si>
  <si>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</si>
  <si>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</si>
  <si>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</si>
  <si>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</si>
  <si>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</si>
  <si>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</si>
  <si>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</si>
  <si>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</si>
  <si>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</si>
  <si>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</si>
  <si>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</si>
  <si>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</si>
  <si>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</si>
  <si>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</si>
  <si>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</si>
  <si>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об исполнении  бюджета  Дружаевского сельсовета  на  01.11.2023 г.</t>
  </si>
  <si>
    <t>Уточненный план      на  01.11.2023 год</t>
  </si>
  <si>
    <t xml:space="preserve"> план    на 01.11.2023 года</t>
  </si>
  <si>
    <t>Исполнено на     01.11.2023г</t>
  </si>
  <si>
    <t>% исполнения к плану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</si>
</sst>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topLeftCell="A79" zoomScale="90" zoomScaleNormal="90" zoomScaleSheetLayoutView="90" workbookViewId="0">
      <selection activeCell="E74" sqref="E74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165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166</v>
      </c>
      <c r="D5" s="15" t="s">
        <v>167</v>
      </c>
      <c r="E5" s="15" t="s">
        <v>168</v>
      </c>
      <c r="F5" s="14" t="s">
        <v>4</v>
      </c>
      <c r="G5" s="16" t="s">
        <v>169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f>D7+D9+D11+D13+D15+D18+D21+D23</f>
        <v>1501.4</v>
      </c>
      <c r="E6" s="19">
        <f>SUM(E7+E9+E11+E13+E15+E18+E21+E23)</f>
        <v>1519.9</v>
      </c>
      <c r="F6" s="19">
        <f t="shared" ref="F6:G36" si="0">E6/C6*100</f>
        <v>48.865097736625515</v>
      </c>
      <c r="G6" s="20">
        <f t="shared" si="0"/>
        <v>3.2546355226205881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35.5</v>
      </c>
      <c r="E7" s="24">
        <f>SUM(E8:E8)</f>
        <v>44.6</v>
      </c>
      <c r="F7" s="24">
        <f t="shared" si="0"/>
        <v>125.63380281690142</v>
      </c>
      <c r="G7" s="25">
        <f t="shared" ref="G7:G13" si="1">E7/D7*100</f>
        <v>125.63380281690142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35.5</v>
      </c>
      <c r="E8" s="28">
        <v>44.6</v>
      </c>
      <c r="F8" s="28">
        <f t="shared" si="0"/>
        <v>125.63380281690142</v>
      </c>
      <c r="G8" s="29">
        <f t="shared" si="1"/>
        <v>125.63380281690142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411.2</v>
      </c>
      <c r="E9" s="32">
        <v>419.3</v>
      </c>
      <c r="F9" s="32">
        <f t="shared" ref="F9" si="2">E9/C9*100</f>
        <v>95.51252847380411</v>
      </c>
      <c r="G9" s="25">
        <f t="shared" ref="G9:G11" si="3">E9/D9*100</f>
        <v>101.96984435797667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411.2</v>
      </c>
      <c r="E10" s="28">
        <v>419.3</v>
      </c>
      <c r="F10" s="28">
        <f t="shared" si="0"/>
        <v>95.51252847380411</v>
      </c>
      <c r="G10" s="29">
        <f t="shared" si="1"/>
        <v>101.96984435797667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22.7</v>
      </c>
      <c r="E11" s="32">
        <v>22.7</v>
      </c>
      <c r="F11" s="32">
        <f t="shared" si="0"/>
        <v>26.674500587544063</v>
      </c>
      <c r="G11" s="25">
        <f t="shared" si="3"/>
        <v>100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22.7</v>
      </c>
      <c r="E12" s="28">
        <v>22.7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7.7</v>
      </c>
      <c r="E13" s="32">
        <v>8.1</v>
      </c>
      <c r="F13" s="32">
        <f t="shared" si="0"/>
        <v>10.714285714285715</v>
      </c>
      <c r="G13" s="25">
        <f t="shared" si="1"/>
        <v>105.1948051948052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7.7</v>
      </c>
      <c r="E14" s="28">
        <v>8.1</v>
      </c>
      <c r="F14" s="28">
        <f t="shared" si="0"/>
        <v>10.714285714285715</v>
      </c>
      <c r="G14" s="29">
        <f t="shared" ref="G14:G15" si="4">E14/D14*100</f>
        <v>105.1948051948052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782.9</v>
      </c>
      <c r="E15" s="32">
        <f>E16+E17</f>
        <v>783.8</v>
      </c>
      <c r="F15" s="32">
        <f t="shared" si="0"/>
        <v>46.236432279377063</v>
      </c>
      <c r="G15" s="25">
        <f t="shared" si="4"/>
        <v>100.11495721037168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707</v>
      </c>
      <c r="E16" s="28">
        <v>707.8</v>
      </c>
      <c r="F16" s="28">
        <f t="shared" si="0"/>
        <v>48.476131771796453</v>
      </c>
      <c r="G16" s="29">
        <f t="shared" ref="G16:G18" si="5">E16/D16*100</f>
        <v>100.1131541725601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75.900000000000006</v>
      </c>
      <c r="E17" s="28">
        <v>76</v>
      </c>
      <c r="F17" s="28">
        <f t="shared" si="0"/>
        <v>32.326669502339435</v>
      </c>
      <c r="G17" s="29">
        <f t="shared" si="5"/>
        <v>100.13175230566533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241.4</v>
      </c>
      <c r="E23" s="32">
        <f>E24+E25</f>
        <v>241.4</v>
      </c>
      <c r="F23" s="32">
        <f t="shared" si="0"/>
        <v>34.485714285714288</v>
      </c>
      <c r="G23" s="29">
        <f t="shared" si="6"/>
        <v>100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241.4</v>
      </c>
      <c r="E25" s="28">
        <v>241.4</v>
      </c>
      <c r="F25" s="28">
        <f t="shared" si="0"/>
        <v>74.276923076923069</v>
      </c>
      <c r="G25" s="29">
        <f t="shared" si="6"/>
        <v>100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3513.2</v>
      </c>
      <c r="D26" s="19">
        <v>3124.8</v>
      </c>
      <c r="E26" s="19">
        <f>E28+E38+E46+E43</f>
        <v>3124.8</v>
      </c>
      <c r="F26" s="19">
        <f t="shared" si="0"/>
        <v>88.944551975407052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3530.8</v>
      </c>
      <c r="D27" s="24">
        <v>3124.8</v>
      </c>
      <c r="E27" s="24">
        <f>E28+E38+E43+E46</f>
        <v>3124.8</v>
      </c>
      <c r="F27" s="24">
        <f t="shared" si="0"/>
        <v>88.501189532117365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569.6</v>
      </c>
      <c r="E28" s="32">
        <f>E29+E37</f>
        <v>569.6</v>
      </c>
      <c r="F28" s="32">
        <f t="shared" si="0"/>
        <v>93.545738216455902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161.1</v>
      </c>
      <c r="E29" s="35">
        <v>161.1</v>
      </c>
      <c r="F29" s="28">
        <f t="shared" si="0"/>
        <v>83.949973944762888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408.5</v>
      </c>
      <c r="E37" s="35">
        <v>408.5</v>
      </c>
      <c r="F37" s="28">
        <f>E37/C37*100</f>
        <v>97.961630695443645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1701.6</v>
      </c>
      <c r="D38" s="36">
        <f>D39</f>
        <v>1648.2</v>
      </c>
      <c r="E38" s="36">
        <f>E39</f>
        <v>1648.2</v>
      </c>
      <c r="F38" s="28">
        <f t="shared" ref="F38:F40" si="8">E38/C38*100</f>
        <v>96.861777150916794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1701.6</v>
      </c>
      <c r="D39" s="41">
        <f>D40</f>
        <v>1648.2</v>
      </c>
      <c r="E39" s="41">
        <f>E40</f>
        <v>1648.2</v>
      </c>
      <c r="F39" s="42">
        <f t="shared" si="8"/>
        <v>96.861777150916794</v>
      </c>
      <c r="G39" s="43">
        <f t="shared" ref="G39:G40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1701.6</v>
      </c>
      <c r="D40" s="35">
        <f>D41+D42</f>
        <v>1648.2</v>
      </c>
      <c r="E40" s="35">
        <f>E41+E42</f>
        <v>1648.2</v>
      </c>
      <c r="F40" s="28">
        <f t="shared" si="8"/>
        <v>96.861777150916794</v>
      </c>
      <c r="G40" s="29">
        <f t="shared" si="9"/>
        <v>100</v>
      </c>
    </row>
    <row r="41" spans="1:7" ht="78" customHeight="1" x14ac:dyDescent="0.25">
      <c r="A41" s="26" t="s">
        <v>119</v>
      </c>
      <c r="B41" s="27" t="s">
        <v>138</v>
      </c>
      <c r="C41" s="35">
        <v>267.39999999999998</v>
      </c>
      <c r="D41" s="35">
        <v>214</v>
      </c>
      <c r="E41" s="35">
        <v>214</v>
      </c>
      <c r="F41" s="28">
        <f t="shared" ref="F41:F42" si="10">E41/C41*100</f>
        <v>80.029917726252805</v>
      </c>
      <c r="G41" s="29">
        <f t="shared" ref="G41:G42" si="11">E41/D41*100</f>
        <v>100</v>
      </c>
    </row>
    <row r="42" spans="1:7" ht="22.5" customHeight="1" x14ac:dyDescent="0.25">
      <c r="A42" s="81" t="s">
        <v>164</v>
      </c>
      <c r="B42" s="38" t="s">
        <v>163</v>
      </c>
      <c r="C42" s="35">
        <v>1434.2</v>
      </c>
      <c r="D42" s="35">
        <v>1434.2</v>
      </c>
      <c r="E42" s="35">
        <v>1434.2</v>
      </c>
      <c r="F42" s="28">
        <f t="shared" si="10"/>
        <v>100</v>
      </c>
      <c r="G42" s="29">
        <f t="shared" si="11"/>
        <v>100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f>D45</f>
        <v>94.7</v>
      </c>
      <c r="E43" s="32">
        <f>E45</f>
        <v>94.7</v>
      </c>
      <c r="F43" s="32">
        <f>E43/C43*100</f>
        <v>83.362676056338032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94.7</v>
      </c>
      <c r="E44" s="41">
        <v>94.7</v>
      </c>
      <c r="F44" s="42">
        <f t="shared" ref="F44:F48" si="12">E44/C44*100</f>
        <v>83.362676056338032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94.7</v>
      </c>
      <c r="E45" s="35">
        <v>94.7</v>
      </c>
      <c r="F45" s="28">
        <f t="shared" si="12"/>
        <v>83.362676056338032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1106.7</v>
      </c>
      <c r="D46" s="79">
        <v>812.3</v>
      </c>
      <c r="E46" s="79">
        <v>812.3</v>
      </c>
      <c r="F46" s="73">
        <f t="shared" si="12"/>
        <v>73.398391614710391</v>
      </c>
      <c r="G46" s="72">
        <f t="shared" si="13"/>
        <v>100</v>
      </c>
    </row>
    <row r="47" spans="1:7" ht="32.25" customHeight="1" thickBot="1" x14ac:dyDescent="0.3">
      <c r="A47" s="74" t="s">
        <v>127</v>
      </c>
      <c r="B47" s="75" t="s">
        <v>140</v>
      </c>
      <c r="C47" s="76">
        <v>1106.7</v>
      </c>
      <c r="D47" s="76">
        <v>812.3</v>
      </c>
      <c r="E47" s="76">
        <v>812.3</v>
      </c>
      <c r="F47" s="73">
        <f t="shared" si="12"/>
        <v>73.398391614710391</v>
      </c>
      <c r="G47" s="72">
        <f t="shared" si="13"/>
        <v>100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6623.6</v>
      </c>
      <c r="D48" s="46">
        <v>4626.2</v>
      </c>
      <c r="E48" s="46">
        <v>4644.7</v>
      </c>
      <c r="F48" s="46">
        <f t="shared" si="12"/>
        <v>70.123497795760599</v>
      </c>
      <c r="G48" s="47">
        <f t="shared" ref="G48" si="14">E48/D48*100</f>
        <v>100.39989624313692</v>
      </c>
    </row>
    <row r="49" spans="1:7" ht="15.75" customHeight="1" x14ac:dyDescent="0.2">
      <c r="A49" s="86" t="s">
        <v>46</v>
      </c>
      <c r="B49" s="86"/>
      <c r="C49" s="86"/>
      <c r="D49" s="86"/>
      <c r="E49" s="86"/>
      <c r="F49" s="86"/>
      <c r="G49" s="86"/>
    </row>
    <row r="50" spans="1:7" ht="15.75" x14ac:dyDescent="0.2">
      <c r="A50" s="50" t="s">
        <v>47</v>
      </c>
      <c r="B50" s="51" t="s">
        <v>48</v>
      </c>
      <c r="C50" s="52">
        <f>SUM(C52:C54)</f>
        <v>2766.2</v>
      </c>
      <c r="D50" s="52">
        <f>SUM(D52:D54)</f>
        <v>1653.6</v>
      </c>
      <c r="E50" s="52">
        <f>SUM(E52:E54)</f>
        <v>1653.6</v>
      </c>
      <c r="F50" s="52">
        <f t="shared" ref="F50:F56" si="15">E50/C50*100</f>
        <v>59.778757862772039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2725.2</v>
      </c>
      <c r="D52" s="55">
        <v>1648.6</v>
      </c>
      <c r="E52" s="55">
        <v>1648.6</v>
      </c>
      <c r="F52" s="55">
        <f t="shared" si="15"/>
        <v>60.494642595038897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5</v>
      </c>
      <c r="E54" s="55">
        <v>5</v>
      </c>
      <c r="F54" s="55">
        <f t="shared" si="15"/>
        <v>12.5</v>
      </c>
      <c r="G54" s="55">
        <f t="shared" ref="G54:G69" si="16">E54/D54*100</f>
        <v>100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84.6</v>
      </c>
      <c r="E55" s="52">
        <f>SUM(E56:E56)</f>
        <v>84.6</v>
      </c>
      <c r="F55" s="52">
        <f t="shared" si="15"/>
        <v>74.471830985915489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84.6</v>
      </c>
      <c r="E56" s="55">
        <v>84.6</v>
      </c>
      <c r="F56" s="55">
        <f t="shared" si="15"/>
        <v>74.471830985915489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774.6</v>
      </c>
      <c r="D59" s="52">
        <f>SUM(D60:D62)</f>
        <v>324.7</v>
      </c>
      <c r="E59" s="52">
        <f>SUM(E60:E62)</f>
        <v>324.7</v>
      </c>
      <c r="F59" s="52">
        <f>E59/C59*100</f>
        <v>41.918409501678283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674.6</v>
      </c>
      <c r="D61" s="55">
        <v>324.7</v>
      </c>
      <c r="E61" s="55">
        <v>324.7</v>
      </c>
      <c r="F61" s="55">
        <f t="shared" ref="F61:F70" si="17">E61/C61*100</f>
        <v>48.132226504595309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 x14ac:dyDescent="0.2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2124.1</v>
      </c>
      <c r="E63" s="52">
        <f>E64+E65</f>
        <v>2124.1</v>
      </c>
      <c r="F63" s="52">
        <f>E63/C63*100</f>
        <v>88.718569877203251</v>
      </c>
      <c r="G63" s="52">
        <f>E63/D63*100</f>
        <v>100</v>
      </c>
    </row>
    <row r="64" spans="1:7" ht="15.75" x14ac:dyDescent="0.2">
      <c r="A64" s="53" t="s">
        <v>69</v>
      </c>
      <c r="B64" s="54" t="s">
        <v>151</v>
      </c>
      <c r="C64" s="55">
        <v>2394.1999999999998</v>
      </c>
      <c r="D64" s="55">
        <v>2124.1</v>
      </c>
      <c r="E64" s="55">
        <v>2124.1</v>
      </c>
      <c r="F64" s="55">
        <f t="shared" si="17"/>
        <v>88.718569877203251</v>
      </c>
      <c r="G64" s="55">
        <f t="shared" si="16"/>
        <v>100</v>
      </c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75" x14ac:dyDescent="0.2">
      <c r="A66" s="49" t="s">
        <v>71</v>
      </c>
      <c r="B66" s="51" t="s">
        <v>72</v>
      </c>
      <c r="C66" s="52">
        <f>SUM(C67:C67)</f>
        <v>936.8</v>
      </c>
      <c r="D66" s="52">
        <f>SUM(D67:D67)</f>
        <v>659.8</v>
      </c>
      <c r="E66" s="52">
        <f>SUM(E67:E67)</f>
        <v>659.8</v>
      </c>
      <c r="F66" s="52">
        <f t="shared" si="17"/>
        <v>70.431255337318532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936.8</v>
      </c>
      <c r="D67" s="55">
        <v>659.8</v>
      </c>
      <c r="E67" s="55">
        <v>659.8</v>
      </c>
      <c r="F67" s="55">
        <f t="shared" si="17"/>
        <v>70.431255337318532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37.4</v>
      </c>
      <c r="D68" s="52">
        <f>SUM(D69:D69)</f>
        <v>30.2</v>
      </c>
      <c r="E68" s="52">
        <f>SUM(E69:E69)</f>
        <v>30.2</v>
      </c>
      <c r="F68" s="52">
        <f t="shared" si="17"/>
        <v>80.748663101604279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37.4</v>
      </c>
      <c r="D69" s="55">
        <v>30.2</v>
      </c>
      <c r="E69" s="55">
        <v>30.2</v>
      </c>
      <c r="F69" s="55">
        <f t="shared" si="17"/>
        <v>80.748663101604279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f>C68+C66+C63+C59+C57+C55+C50</f>
        <v>7023.8</v>
      </c>
      <c r="D70" s="52">
        <f>SUM(D68+D66+D63+D59+D57+D55+D50)</f>
        <v>4877</v>
      </c>
      <c r="E70" s="52">
        <f>SUM(E68+E66+E63+E59+E57+E55+E50)</f>
        <v>4877</v>
      </c>
      <c r="F70" s="52">
        <f t="shared" si="17"/>
        <v>69.435348386913063</v>
      </c>
      <c r="G70" s="52">
        <f>E70/D70*100</f>
        <v>100</v>
      </c>
    </row>
    <row r="71" spans="1:7" ht="15.75" x14ac:dyDescent="0.2">
      <c r="A71" s="87"/>
      <c r="B71" s="87"/>
      <c r="C71" s="87"/>
      <c r="D71" s="87"/>
      <c r="E71" s="87"/>
      <c r="F71" s="87"/>
      <c r="G71" s="87"/>
    </row>
    <row r="72" spans="1:7" ht="31.5" x14ac:dyDescent="0.2">
      <c r="A72" s="49" t="s">
        <v>81</v>
      </c>
      <c r="B72" s="50"/>
      <c r="C72" s="52">
        <f>C48-C70</f>
        <v>-400.19999999999982</v>
      </c>
      <c r="D72" s="52">
        <f>D48-D70</f>
        <v>-250.80000000000018</v>
      </c>
      <c r="E72" s="52">
        <f>E48-E70</f>
        <v>-232.30000000000018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f>C74+C84+C87</f>
        <v>382.6</v>
      </c>
      <c r="D73" s="52">
        <v>250.8</v>
      </c>
      <c r="E73" s="52">
        <v>232.3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382.6</v>
      </c>
      <c r="D74" s="52">
        <v>250.8</v>
      </c>
      <c r="E74" s="52">
        <v>232.3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2023-11-15T08:37:50Z</dcterms:modified>
</cp:coreProperties>
</file>