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C6" i="1" l="1"/>
  <c r="E43" i="1" l="1"/>
  <c r="E40" i="1"/>
  <c r="E39" i="1" s="1"/>
  <c r="E38" i="1" s="1"/>
  <c r="D43" i="1"/>
  <c r="D40" i="1"/>
  <c r="D39" i="1" s="1"/>
  <c r="D38" i="1" s="1"/>
  <c r="G65" i="1" l="1"/>
  <c r="G64" i="1"/>
  <c r="F65" i="1"/>
  <c r="F64" i="1"/>
  <c r="G42" i="1" l="1"/>
  <c r="F42" i="1"/>
  <c r="G41" i="1"/>
  <c r="F41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6" i="1"/>
  <c r="E28" i="1" l="1"/>
  <c r="E27" i="1" s="1"/>
  <c r="D28" i="1"/>
  <c r="C28" i="1"/>
  <c r="D59" i="1"/>
  <c r="E26" i="1" l="1"/>
  <c r="E63" i="1"/>
  <c r="D63" i="1"/>
  <c r="C63" i="1"/>
  <c r="G24" i="1"/>
  <c r="F24" i="1"/>
  <c r="G47" i="1" l="1"/>
  <c r="F47" i="1"/>
  <c r="D55" i="1"/>
  <c r="F45" i="1"/>
  <c r="G45" i="1"/>
  <c r="G25" i="1"/>
  <c r="C21" i="1"/>
  <c r="D21" i="1"/>
  <c r="E21" i="1"/>
  <c r="F46" i="1" l="1"/>
  <c r="G46" i="1"/>
  <c r="G21" i="1"/>
  <c r="G22" i="1"/>
  <c r="G20" i="1"/>
  <c r="E82" i="1"/>
  <c r="C19" i="1"/>
  <c r="D50" i="1"/>
  <c r="C27" i="1" l="1"/>
  <c r="G40" i="1"/>
  <c r="G38" i="1"/>
  <c r="F39" i="1"/>
  <c r="G39" i="1"/>
  <c r="F40" i="1"/>
  <c r="G44" i="1" l="1"/>
  <c r="F37" i="1"/>
  <c r="C57" i="1"/>
  <c r="C55" i="1"/>
  <c r="C50" i="1"/>
  <c r="D82" i="1"/>
  <c r="D79" i="1" s="1"/>
  <c r="D80" i="1"/>
  <c r="C59" i="1"/>
  <c r="D68" i="1"/>
  <c r="C68" i="1"/>
  <c r="C66" i="1"/>
  <c r="E23" i="1"/>
  <c r="G23" i="1" s="1"/>
  <c r="E55" i="1"/>
  <c r="G55" i="1" s="1"/>
  <c r="G30" i="1"/>
  <c r="G32" i="1"/>
  <c r="G33" i="1"/>
  <c r="G34" i="1"/>
  <c r="G36" i="1"/>
  <c r="G37" i="1"/>
  <c r="F30" i="1"/>
  <c r="F32" i="1"/>
  <c r="F33" i="1"/>
  <c r="F34" i="1"/>
  <c r="F36" i="1"/>
  <c r="C7" i="1"/>
  <c r="D7" i="1"/>
  <c r="D6" i="1" s="1"/>
  <c r="E7" i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4" i="1"/>
  <c r="E50" i="1"/>
  <c r="F52" i="1"/>
  <c r="G52" i="1"/>
  <c r="F53" i="1"/>
  <c r="G53" i="1"/>
  <c r="F54" i="1"/>
  <c r="G54" i="1"/>
  <c r="F56" i="1"/>
  <c r="G56" i="1"/>
  <c r="D57" i="1"/>
  <c r="E57" i="1"/>
  <c r="F58" i="1"/>
  <c r="G58" i="1"/>
  <c r="E59" i="1"/>
  <c r="F60" i="1"/>
  <c r="G60" i="1"/>
  <c r="F61" i="1"/>
  <c r="G61" i="1"/>
  <c r="F62" i="1"/>
  <c r="G62" i="1"/>
  <c r="F63" i="1"/>
  <c r="D66" i="1"/>
  <c r="E66" i="1"/>
  <c r="F67" i="1"/>
  <c r="G67" i="1"/>
  <c r="E68" i="1"/>
  <c r="F69" i="1"/>
  <c r="G69" i="1"/>
  <c r="E75" i="1"/>
  <c r="E77" i="1"/>
  <c r="C82" i="1"/>
  <c r="C79" i="1" s="1"/>
  <c r="E79" i="1"/>
  <c r="F19" i="1"/>
  <c r="C70" i="1" l="1"/>
  <c r="E6" i="1"/>
  <c r="F6" i="1" s="1"/>
  <c r="G6" i="1" s="1"/>
  <c r="D70" i="1"/>
  <c r="D72" i="1" s="1"/>
  <c r="E70" i="1"/>
  <c r="F68" i="1"/>
  <c r="F57" i="1"/>
  <c r="F23" i="1"/>
  <c r="F7" i="1"/>
  <c r="F66" i="1"/>
  <c r="G7" i="1"/>
  <c r="G57" i="1"/>
  <c r="G68" i="1"/>
  <c r="G59" i="1"/>
  <c r="F28" i="1"/>
  <c r="F18" i="1"/>
  <c r="F11" i="1"/>
  <c r="F55" i="1"/>
  <c r="F31" i="1"/>
  <c r="G31" i="1"/>
  <c r="G63" i="1"/>
  <c r="G35" i="1"/>
  <c r="G28" i="1"/>
  <c r="F35" i="1"/>
  <c r="F59" i="1"/>
  <c r="F50" i="1"/>
  <c r="G66" i="1"/>
  <c r="G43" i="1"/>
  <c r="G50" i="1"/>
  <c r="F43" i="1"/>
  <c r="E72" i="1" l="1"/>
  <c r="G70" i="1"/>
  <c r="F70" i="1"/>
  <c r="G27" i="1"/>
  <c r="G26" i="1"/>
  <c r="F27" i="1"/>
  <c r="G48" i="1" l="1"/>
  <c r="F26" i="1"/>
  <c r="C72" i="1" l="1"/>
  <c r="F48" i="1"/>
</calcChain>
</file>

<file path=xl/sharedStrings.xml><?xml version="1.0" encoding="utf-8"?>
<sst xmlns="http://schemas.openxmlformats.org/spreadsheetml/2006/main" count="177" uniqueCount="170">
  <si>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</si>
  <si>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</si>
  <si>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</si>
  <si>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</si>
  <si>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</si>
  <si>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</si>
  <si>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</si>
  <si>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</si>
  <si>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</si>
  <si>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</si>
  <si>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</si>
  <si>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</si>
  <si>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</si>
  <si>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</si>
  <si>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</si>
  <si>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</si>
  <si>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</si>
  <si>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</si>
  <si>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</si>
  <si>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</si>
  <si>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</si>
  <si>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</si>
  <si>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</si>
  <si>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</si>
  <si>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</si>
  <si>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</si>
  <si>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</si>
  <si>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</si>
  <si>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</si>
  <si>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</si>
  <si>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</si>
  <si>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</si>
  <si>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</si>
  <si>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</si>
  <si>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</si>
  <si>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</si>
  <si>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</si>
  <si>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</si>
  <si>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</si>
  <si>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</si>
  <si>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</si>
  <si>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</si>
  <si>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</si>
  <si>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</si>
  <si>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</si>
  <si>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</si>
  <si>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</si>
  <si>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</si>
  <si>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</si>
  <si>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</si>
  <si>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</si>
  <si>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</si>
  <si>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</si>
  <si>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</si>
  <si>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</si>
  <si>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</si>
  <si>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</si>
  <si>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</si>
  <si>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</si>
  <si>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</si>
  <si>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</si>
  <si>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</si>
  <si>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</si>
  <si>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</si>
  <si>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</si>
  <si>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</si>
  <si>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</si>
  <si>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</si>
  <si>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</si>
  <si>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</si>
  <si>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</si>
  <si>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</si>
  <si>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</si>
  <si>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</si>
  <si>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</si>
  <si>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</si>
  <si>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</si>
  <si>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</si>
  <si>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</si>
  <si>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</si>
  <si>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</si>
  <si>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</si>
  <si>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</si>
  <si>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</si>
  <si>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</si>
  <si>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</si>
  <si>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</si>
  <si>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</si>
  <si>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</si>
  <si>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</si>
  <si>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</si>
  <si>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</si>
  <si>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</si>
  <si>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</si>
  <si>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</si>
  <si>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</si>
  <si>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</si>
  <si>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</si>
  <si>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</si>
  <si>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</si>
  <si>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</si>
  <si>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</si>
  <si>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</si>
  <si>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</si>
  <si>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</si>
  <si>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</si>
  <si>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</si>
  <si>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</si>
  <si>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</si>
  <si>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</si>
  <si>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</si>
  <si>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</si>
  <si>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</si>
  <si>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</si>
  <si>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</si>
  <si>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</si>
  <si>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</si>
  <si>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</si>
  <si>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</si>
  <si>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</si>
  <si>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</si>
  <si>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</si>
  <si>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</si>
  <si>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</si>
  <si>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</si>
  <si>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</si>
  <si>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</si>
  <si>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</si>
  <si>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</si>
  <si>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</si>
  <si>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</si>
  <si>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</si>
  <si>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</si>
  <si>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</si>
  <si>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</si>
  <si>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</si>
  <si>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</si>
  <si>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</si>
  <si>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</si>
  <si>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</si>
  <si>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</si>
  <si>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</si>
  <si>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</si>
  <si>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</si>
  <si>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</si>
  <si>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</si>
  <si>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</si>
  <si>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</si>
  <si>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</si>
  <si>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</si>
  <si>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</si>
  <si>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</si>
  <si>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</si>
  <si>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</si>
  <si>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</si>
  <si>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</si>
  <si>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</si>
  <si>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</si>
  <si>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</si>
  <si>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</si>
  <si>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</si>
  <si>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</si>
  <si>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</si>
  <si>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</si>
  <si>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</si>
  <si>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об исполнении  бюджета  Дружаевского сельсовета  на  01.12.2023 г.</t>
  </si>
  <si>
    <t>Уточненный план      на  01.12.2023 год</t>
  </si>
  <si>
    <t xml:space="preserve"> план    на 01.12.2023 года</t>
  </si>
  <si>
    <t>Исполнено на     01.12.2023г</t>
  </si>
  <si>
    <t>% исполнения к плану Ноября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</si>
</sst>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BreakPreview" topLeftCell="A79" zoomScale="90" zoomScaleNormal="90" zoomScaleSheetLayoutView="90" workbookViewId="0">
      <selection activeCell="E74" sqref="E74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165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166</v>
      </c>
      <c r="D5" s="15" t="s">
        <v>167</v>
      </c>
      <c r="E5" s="15" t="s">
        <v>168</v>
      </c>
      <c r="F5" s="14" t="s">
        <v>4</v>
      </c>
      <c r="G5" s="16" t="s">
        <v>169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f>C7+C9+C11+C13+C15+C18+C23</f>
        <v>4744.3999999999996</v>
      </c>
      <c r="D6" s="19">
        <f>D7+D9+D11+D13+D15+D18+D21+D23</f>
        <v>3834.8999999999996</v>
      </c>
      <c r="E6" s="19">
        <f>SUM(E7+E9+E11+E13+E15+E18+E21+E23)</f>
        <v>3834.9199999999996</v>
      </c>
      <c r="F6" s="19">
        <f t="shared" ref="F6:G36" si="0">E6/C6*100</f>
        <v>80.83045274428801</v>
      </c>
      <c r="G6" s="20">
        <f t="shared" si="0"/>
        <v>2.1077590744031922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47.4</v>
      </c>
      <c r="E7" s="24">
        <f>SUM(E8:E8)</f>
        <v>47.4</v>
      </c>
      <c r="F7" s="24">
        <f t="shared" si="0"/>
        <v>133.52112676056339</v>
      </c>
      <c r="G7" s="25">
        <f t="shared" ref="G7:G13" si="1">E7/D7*100</f>
        <v>100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47.4</v>
      </c>
      <c r="E8" s="28">
        <v>47.4</v>
      </c>
      <c r="F8" s="28">
        <f t="shared" si="0"/>
        <v>133.52112676056339</v>
      </c>
      <c r="G8" s="29">
        <f t="shared" si="1"/>
        <v>100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461.8</v>
      </c>
      <c r="E9" s="32">
        <v>461.8</v>
      </c>
      <c r="F9" s="32">
        <f t="shared" ref="F9" si="2">E9/C9*100</f>
        <v>105.19362186788155</v>
      </c>
      <c r="G9" s="25">
        <f t="shared" ref="G9:G11" si="3">E9/D9*100</f>
        <v>100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461.8</v>
      </c>
      <c r="E10" s="28">
        <v>461.8</v>
      </c>
      <c r="F10" s="28">
        <f t="shared" si="0"/>
        <v>105.19362186788155</v>
      </c>
      <c r="G10" s="29">
        <f t="shared" si="1"/>
        <v>100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22.7</v>
      </c>
      <c r="E11" s="32">
        <v>22.7</v>
      </c>
      <c r="F11" s="32">
        <f t="shared" si="0"/>
        <v>26.674500587544063</v>
      </c>
      <c r="G11" s="25">
        <f t="shared" si="3"/>
        <v>100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22.7</v>
      </c>
      <c r="E12" s="28">
        <v>22.7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59</v>
      </c>
      <c r="E13" s="32">
        <v>59</v>
      </c>
      <c r="F13" s="32">
        <f t="shared" si="0"/>
        <v>78.042328042328052</v>
      </c>
      <c r="G13" s="25">
        <f t="shared" si="1"/>
        <v>100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59</v>
      </c>
      <c r="E14" s="28">
        <v>59</v>
      </c>
      <c r="F14" s="28">
        <f t="shared" si="0"/>
        <v>78.042328042328052</v>
      </c>
      <c r="G14" s="29">
        <f t="shared" ref="G14:G15" si="4">E14/D14*100</f>
        <v>100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878.3</v>
      </c>
      <c r="E15" s="32">
        <f>E16+E17</f>
        <v>878.3</v>
      </c>
      <c r="F15" s="32">
        <f t="shared" si="0"/>
        <v>51.810995752713538</v>
      </c>
      <c r="G15" s="25">
        <f t="shared" si="4"/>
        <v>100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718.4</v>
      </c>
      <c r="E16" s="28">
        <v>718.4</v>
      </c>
      <c r="F16" s="28">
        <f t="shared" si="0"/>
        <v>49.202109444558594</v>
      </c>
      <c r="G16" s="29">
        <f t="shared" ref="G16:G18" si="5">E16/D16*100</f>
        <v>100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159.9</v>
      </c>
      <c r="E17" s="28">
        <v>159.9</v>
      </c>
      <c r="F17" s="28">
        <f t="shared" si="0"/>
        <v>68.013611229264143</v>
      </c>
      <c r="G17" s="29">
        <f t="shared" si="5"/>
        <v>100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0</v>
      </c>
      <c r="D21" s="32">
        <f>SUM(D22)</f>
        <v>0</v>
      </c>
      <c r="E21" s="32">
        <f>SUM(E22)</f>
        <v>0</v>
      </c>
      <c r="F21" s="32" t="e">
        <f t="shared" si="0"/>
        <v>#DIV/0!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0</v>
      </c>
      <c r="D22" s="28">
        <v>0</v>
      </c>
      <c r="E22" s="28">
        <v>0</v>
      </c>
      <c r="F22" s="28" t="e">
        <f t="shared" si="0"/>
        <v>#DIV/0!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2365.6999999999998</v>
      </c>
      <c r="D23" s="32">
        <v>2365.6999999999998</v>
      </c>
      <c r="E23" s="32">
        <f>E24+E25</f>
        <v>2365.7199999999998</v>
      </c>
      <c r="F23" s="32">
        <f t="shared" si="0"/>
        <v>100.00084541573318</v>
      </c>
      <c r="G23" s="29">
        <f t="shared" si="6"/>
        <v>100.00084541573318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0</v>
      </c>
      <c r="D24" s="28">
        <v>0</v>
      </c>
      <c r="E24" s="28">
        <v>0</v>
      </c>
      <c r="F24" s="32" t="e">
        <f t="shared" si="0"/>
        <v>#DIV/0!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2365.6999999999998</v>
      </c>
      <c r="D25" s="28">
        <v>2365.6999999999998</v>
      </c>
      <c r="E25" s="28">
        <v>2365.7199999999998</v>
      </c>
      <c r="F25" s="28">
        <f t="shared" si="0"/>
        <v>100.00084541573318</v>
      </c>
      <c r="G25" s="29">
        <f t="shared" si="6"/>
        <v>100.00084541573318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3513.2</v>
      </c>
      <c r="D26" s="19">
        <v>3185.7</v>
      </c>
      <c r="E26" s="19">
        <f>E28+E38+E46+E43</f>
        <v>3185.7000000000003</v>
      </c>
      <c r="F26" s="19">
        <f t="shared" si="0"/>
        <v>90.678014345895491</v>
      </c>
      <c r="G26" s="20">
        <f t="shared" ref="G26:G36" si="7">E26/D26*100</f>
        <v>100.00000000000003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C28+C38+C43+C46</f>
        <v>3530.8</v>
      </c>
      <c r="D27" s="24">
        <v>3185.7</v>
      </c>
      <c r="E27" s="24">
        <f>E28+E38+E43+E46</f>
        <v>3185.7</v>
      </c>
      <c r="F27" s="24">
        <f t="shared" si="0"/>
        <v>90.226011102299751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585</v>
      </c>
      <c r="E28" s="32">
        <f>E29+E37</f>
        <v>585</v>
      </c>
      <c r="F28" s="32">
        <f t="shared" si="0"/>
        <v>96.074889144358693</v>
      </c>
      <c r="G28" s="25">
        <f t="shared" si="7"/>
        <v>100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176.5</v>
      </c>
      <c r="E29" s="35">
        <v>176.5</v>
      </c>
      <c r="F29" s="28">
        <f t="shared" si="0"/>
        <v>91.974986972381444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408.5</v>
      </c>
      <c r="E37" s="35">
        <v>408.5</v>
      </c>
      <c r="F37" s="28">
        <f>E37/C37*100</f>
        <v>97.961630695443645</v>
      </c>
      <c r="G37" s="29">
        <f>E37/D37*100</f>
        <v>100</v>
      </c>
    </row>
    <row r="38" spans="1:7" ht="31.5" x14ac:dyDescent="0.25">
      <c r="A38" s="30" t="s">
        <v>42</v>
      </c>
      <c r="B38" s="27" t="s">
        <v>121</v>
      </c>
      <c r="C38" s="36">
        <v>1701.6</v>
      </c>
      <c r="D38" s="36">
        <f>D39</f>
        <v>1674.8</v>
      </c>
      <c r="E38" s="36">
        <f>E39</f>
        <v>1674.8</v>
      </c>
      <c r="F38" s="28">
        <f t="shared" ref="F38:F40" si="8">E38/C38*100</f>
        <v>98.425011753643631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1701.6</v>
      </c>
      <c r="D39" s="41">
        <f>D40</f>
        <v>1674.8</v>
      </c>
      <c r="E39" s="41">
        <f>E40</f>
        <v>1674.8</v>
      </c>
      <c r="F39" s="42">
        <f t="shared" si="8"/>
        <v>98.425011753643631</v>
      </c>
      <c r="G39" s="43">
        <f t="shared" ref="G39:G40" si="9">E39/D39*100</f>
        <v>100</v>
      </c>
    </row>
    <row r="40" spans="1:7" ht="22.5" customHeight="1" x14ac:dyDescent="0.25">
      <c r="A40" s="37" t="s">
        <v>40</v>
      </c>
      <c r="B40" s="38" t="s">
        <v>137</v>
      </c>
      <c r="C40" s="35">
        <v>1701.6</v>
      </c>
      <c r="D40" s="35">
        <f>D41+D42</f>
        <v>1674.8</v>
      </c>
      <c r="E40" s="35">
        <f>E41+E42</f>
        <v>1674.8</v>
      </c>
      <c r="F40" s="28">
        <f t="shared" si="8"/>
        <v>98.425011753643631</v>
      </c>
      <c r="G40" s="29">
        <f t="shared" si="9"/>
        <v>100</v>
      </c>
    </row>
    <row r="41" spans="1:7" ht="78" customHeight="1" x14ac:dyDescent="0.25">
      <c r="A41" s="26" t="s">
        <v>119</v>
      </c>
      <c r="B41" s="27" t="s">
        <v>138</v>
      </c>
      <c r="C41" s="35">
        <v>267.39999999999998</v>
      </c>
      <c r="D41" s="35">
        <v>240.6</v>
      </c>
      <c r="E41" s="35">
        <v>240.6</v>
      </c>
      <c r="F41" s="28">
        <f t="shared" ref="F41:F42" si="10">E41/C41*100</f>
        <v>89.977561705310407</v>
      </c>
      <c r="G41" s="29">
        <f t="shared" ref="G41:G42" si="11">E41/D41*100</f>
        <v>100</v>
      </c>
    </row>
    <row r="42" spans="1:7" ht="22.5" customHeight="1" x14ac:dyDescent="0.25">
      <c r="A42" s="81" t="s">
        <v>164</v>
      </c>
      <c r="B42" s="38" t="s">
        <v>163</v>
      </c>
      <c r="C42" s="35">
        <v>1434.2</v>
      </c>
      <c r="D42" s="35">
        <v>1434.2</v>
      </c>
      <c r="E42" s="35">
        <v>1434.2</v>
      </c>
      <c r="F42" s="28">
        <f t="shared" si="10"/>
        <v>100</v>
      </c>
      <c r="G42" s="29">
        <f t="shared" si="11"/>
        <v>100</v>
      </c>
    </row>
    <row r="43" spans="1:7" s="21" customFormat="1" ht="31.5" x14ac:dyDescent="0.25">
      <c r="A43" s="30" t="s">
        <v>43</v>
      </c>
      <c r="B43" s="31" t="s">
        <v>123</v>
      </c>
      <c r="C43" s="32">
        <v>113.6</v>
      </c>
      <c r="D43" s="32">
        <f>D45</f>
        <v>104.1</v>
      </c>
      <c r="E43" s="32">
        <f>E45</f>
        <v>104.1</v>
      </c>
      <c r="F43" s="32">
        <f>E43/C43*100</f>
        <v>91.637323943661968</v>
      </c>
      <c r="G43" s="25">
        <f>E43/D43*100</f>
        <v>100</v>
      </c>
    </row>
    <row r="44" spans="1:7" ht="51.75" customHeight="1" x14ac:dyDescent="0.25">
      <c r="A44" s="70" t="s">
        <v>125</v>
      </c>
      <c r="B44" s="40" t="s">
        <v>124</v>
      </c>
      <c r="C44" s="41">
        <v>113.6</v>
      </c>
      <c r="D44" s="41">
        <v>104.1</v>
      </c>
      <c r="E44" s="41">
        <v>104.1</v>
      </c>
      <c r="F44" s="42">
        <f t="shared" ref="F44:F48" si="12">E44/C44*100</f>
        <v>91.637323943661968</v>
      </c>
      <c r="G44" s="43">
        <f t="shared" ref="G44:G47" si="13">E44/D44*100</f>
        <v>100</v>
      </c>
    </row>
    <row r="45" spans="1:7" ht="50.25" customHeight="1" x14ac:dyDescent="0.25">
      <c r="A45" s="44" t="s">
        <v>126</v>
      </c>
      <c r="B45" s="27" t="s">
        <v>139</v>
      </c>
      <c r="C45" s="35">
        <v>113.6</v>
      </c>
      <c r="D45" s="35">
        <v>104.1</v>
      </c>
      <c r="E45" s="35">
        <v>104.1</v>
      </c>
      <c r="F45" s="28">
        <f t="shared" si="12"/>
        <v>91.637323943661968</v>
      </c>
      <c r="G45" s="29">
        <f t="shared" si="13"/>
        <v>100</v>
      </c>
    </row>
    <row r="46" spans="1:7" ht="29.25" customHeight="1" thickBot="1" x14ac:dyDescent="0.3">
      <c r="A46" s="77" t="s">
        <v>127</v>
      </c>
      <c r="B46" s="78" t="s">
        <v>128</v>
      </c>
      <c r="C46" s="79">
        <f>C47</f>
        <v>1106.7</v>
      </c>
      <c r="D46" s="79">
        <v>821.8</v>
      </c>
      <c r="E46" s="79">
        <v>821.8</v>
      </c>
      <c r="F46" s="73">
        <f t="shared" si="12"/>
        <v>74.256799493991139</v>
      </c>
      <c r="G46" s="72">
        <f t="shared" si="13"/>
        <v>100</v>
      </c>
    </row>
    <row r="47" spans="1:7" ht="32.25" customHeight="1" thickBot="1" x14ac:dyDescent="0.3">
      <c r="A47" s="74" t="s">
        <v>127</v>
      </c>
      <c r="B47" s="75" t="s">
        <v>140</v>
      </c>
      <c r="C47" s="76">
        <v>1106.7</v>
      </c>
      <c r="D47" s="76">
        <v>821.8</v>
      </c>
      <c r="E47" s="76">
        <v>821.8</v>
      </c>
      <c r="F47" s="73">
        <f t="shared" si="12"/>
        <v>74.256799493991139</v>
      </c>
      <c r="G47" s="72">
        <f t="shared" si="13"/>
        <v>100</v>
      </c>
    </row>
    <row r="48" spans="1:7" s="48" customFormat="1" ht="21" customHeight="1" thickBot="1" x14ac:dyDescent="0.3">
      <c r="A48" s="71" t="s">
        <v>44</v>
      </c>
      <c r="B48" s="45" t="s">
        <v>45</v>
      </c>
      <c r="C48" s="46">
        <v>8288.4</v>
      </c>
      <c r="D48" s="46">
        <v>7020.8</v>
      </c>
      <c r="E48" s="46">
        <v>7020.8</v>
      </c>
      <c r="F48" s="46">
        <f t="shared" si="12"/>
        <v>84.706336566768016</v>
      </c>
      <c r="G48" s="47">
        <f t="shared" ref="G48" si="14">E48/D48*100</f>
        <v>100</v>
      </c>
    </row>
    <row r="49" spans="1:7" ht="15.75" customHeight="1" x14ac:dyDescent="0.2">
      <c r="A49" s="86" t="s">
        <v>46</v>
      </c>
      <c r="B49" s="86"/>
      <c r="C49" s="86"/>
      <c r="D49" s="86"/>
      <c r="E49" s="86"/>
      <c r="F49" s="86"/>
      <c r="G49" s="86"/>
    </row>
    <row r="50" spans="1:7" ht="15.75" x14ac:dyDescent="0.2">
      <c r="A50" s="50" t="s">
        <v>47</v>
      </c>
      <c r="B50" s="51" t="s">
        <v>48</v>
      </c>
      <c r="C50" s="52">
        <f>SUM(C52:C54)</f>
        <v>3010.4</v>
      </c>
      <c r="D50" s="52">
        <f>SUM(D52:D54)</f>
        <v>2378.1</v>
      </c>
      <c r="E50" s="52">
        <f>SUM(E52:E54)</f>
        <v>2378.1</v>
      </c>
      <c r="F50" s="52">
        <f t="shared" ref="F50:F56" si="15">E50/C50*100</f>
        <v>78.996146691469576</v>
      </c>
      <c r="G50" s="52">
        <f>E50/D50*100</f>
        <v>100</v>
      </c>
    </row>
    <row r="51" spans="1:7" ht="15.75" x14ac:dyDescent="0.2">
      <c r="A51" s="50"/>
      <c r="B51" s="51"/>
      <c r="C51" s="52"/>
      <c r="D51" s="52"/>
      <c r="E51" s="52"/>
      <c r="F51" s="52"/>
      <c r="G51" s="52"/>
    </row>
    <row r="52" spans="1:7" ht="63" x14ac:dyDescent="0.2">
      <c r="A52" s="53" t="s">
        <v>49</v>
      </c>
      <c r="B52" s="54" t="s">
        <v>50</v>
      </c>
      <c r="C52" s="55">
        <v>2969.4</v>
      </c>
      <c r="D52" s="55">
        <v>2373.1</v>
      </c>
      <c r="E52" s="55">
        <v>2373.1</v>
      </c>
      <c r="F52" s="55">
        <f t="shared" si="15"/>
        <v>79.91850205428706</v>
      </c>
      <c r="G52" s="55">
        <f>E52/D52*100</f>
        <v>100</v>
      </c>
    </row>
    <row r="53" spans="1:7" ht="15.75" x14ac:dyDescent="0.2">
      <c r="A53" s="53" t="s">
        <v>51</v>
      </c>
      <c r="B53" s="54" t="s">
        <v>52</v>
      </c>
      <c r="C53" s="55">
        <v>1</v>
      </c>
      <c r="D53" s="55">
        <v>0</v>
      </c>
      <c r="E53" s="55">
        <v>0</v>
      </c>
      <c r="F53" s="55">
        <f t="shared" si="15"/>
        <v>0</v>
      </c>
      <c r="G53" s="55" t="e">
        <f>E53/D53*100</f>
        <v>#DIV/0!</v>
      </c>
    </row>
    <row r="54" spans="1:7" ht="15.75" x14ac:dyDescent="0.2">
      <c r="A54" s="53" t="s">
        <v>53</v>
      </c>
      <c r="B54" s="54" t="s">
        <v>54</v>
      </c>
      <c r="C54" s="55">
        <v>40</v>
      </c>
      <c r="D54" s="55">
        <v>5</v>
      </c>
      <c r="E54" s="55">
        <v>5</v>
      </c>
      <c r="F54" s="55">
        <f t="shared" si="15"/>
        <v>12.5</v>
      </c>
      <c r="G54" s="55">
        <f t="shared" ref="G54:G69" si="16">E54/D54*100</f>
        <v>100</v>
      </c>
    </row>
    <row r="55" spans="1:7" ht="15.75" x14ac:dyDescent="0.2">
      <c r="A55" s="49" t="s">
        <v>55</v>
      </c>
      <c r="B55" s="51" t="s">
        <v>56</v>
      </c>
      <c r="C55" s="52">
        <f>SUM(C56:C56)</f>
        <v>113.6</v>
      </c>
      <c r="D55" s="52">
        <f>SUM(D56:D56)</f>
        <v>104.1</v>
      </c>
      <c r="E55" s="52">
        <f>SUM(E56:E56)</f>
        <v>104.1</v>
      </c>
      <c r="F55" s="52">
        <f t="shared" si="15"/>
        <v>91.637323943661968</v>
      </c>
      <c r="G55" s="52">
        <f t="shared" si="16"/>
        <v>100</v>
      </c>
    </row>
    <row r="56" spans="1:7" ht="15.75" x14ac:dyDescent="0.2">
      <c r="A56" s="53" t="s">
        <v>57</v>
      </c>
      <c r="B56" s="54" t="s">
        <v>58</v>
      </c>
      <c r="C56" s="55">
        <v>113.6</v>
      </c>
      <c r="D56" s="55">
        <v>104.1</v>
      </c>
      <c r="E56" s="55">
        <v>104.1</v>
      </c>
      <c r="F56" s="55">
        <f t="shared" si="15"/>
        <v>91.637323943661968</v>
      </c>
      <c r="G56" s="55">
        <f t="shared" si="16"/>
        <v>100</v>
      </c>
    </row>
    <row r="57" spans="1:7" ht="31.5" x14ac:dyDescent="0.2">
      <c r="A57" s="53" t="s">
        <v>59</v>
      </c>
      <c r="B57" s="51" t="s">
        <v>60</v>
      </c>
      <c r="C57" s="52">
        <f>SUM(C58:C58)</f>
        <v>1</v>
      </c>
      <c r="D57" s="52">
        <f>SUM(D58:D58)</f>
        <v>0</v>
      </c>
      <c r="E57" s="52">
        <f>SUM(E58:E58)</f>
        <v>0</v>
      </c>
      <c r="F57" s="52">
        <f>E57/C57*100</f>
        <v>0</v>
      </c>
      <c r="G57" s="52" t="e">
        <f>E57/D57*100</f>
        <v>#DIV/0!</v>
      </c>
    </row>
    <row r="58" spans="1:7" ht="47.25" x14ac:dyDescent="0.2">
      <c r="A58" s="53" t="s">
        <v>130</v>
      </c>
      <c r="B58" s="54" t="s">
        <v>129</v>
      </c>
      <c r="C58" s="55">
        <v>1</v>
      </c>
      <c r="D58" s="55">
        <v>0</v>
      </c>
      <c r="E58" s="55">
        <v>0</v>
      </c>
      <c r="F58" s="52">
        <f>E58/C58*100</f>
        <v>0</v>
      </c>
      <c r="G58" s="52" t="e">
        <f>E58/D58*100</f>
        <v>#DIV/0!</v>
      </c>
    </row>
    <row r="59" spans="1:7" ht="15.75" x14ac:dyDescent="0.2">
      <c r="A59" s="49" t="s">
        <v>61</v>
      </c>
      <c r="B59" s="51" t="s">
        <v>62</v>
      </c>
      <c r="C59" s="52">
        <f>SUM(C60:C62)</f>
        <v>851.9</v>
      </c>
      <c r="D59" s="52">
        <f>SUM(D60:D62)</f>
        <v>368.7</v>
      </c>
      <c r="E59" s="52">
        <f>SUM(E60:E62)</f>
        <v>368.7</v>
      </c>
      <c r="F59" s="52">
        <f>E59/C59*100</f>
        <v>43.279727667566611</v>
      </c>
      <c r="G59" s="52">
        <f t="shared" si="16"/>
        <v>100</v>
      </c>
    </row>
    <row r="60" spans="1:7" ht="15.75" x14ac:dyDescent="0.2">
      <c r="A60" s="53" t="s">
        <v>63</v>
      </c>
      <c r="B60" s="54" t="s">
        <v>64</v>
      </c>
      <c r="C60" s="55">
        <v>0</v>
      </c>
      <c r="D60" s="55">
        <v>0</v>
      </c>
      <c r="E60" s="55">
        <v>0</v>
      </c>
      <c r="F60" s="52" t="e">
        <f>E60/C60*100</f>
        <v>#DIV/0!</v>
      </c>
      <c r="G60" s="52" t="e">
        <f>E60/D60*100</f>
        <v>#DIV/0!</v>
      </c>
    </row>
    <row r="61" spans="1:7" ht="15.75" x14ac:dyDescent="0.2">
      <c r="A61" s="53" t="s">
        <v>65</v>
      </c>
      <c r="B61" s="54" t="s">
        <v>66</v>
      </c>
      <c r="C61" s="55">
        <v>751.9</v>
      </c>
      <c r="D61" s="55">
        <v>324.7</v>
      </c>
      <c r="E61" s="55">
        <v>324.7</v>
      </c>
      <c r="F61" s="55">
        <f t="shared" ref="F61:F70" si="17">E61/C61*100</f>
        <v>43.183934033781085</v>
      </c>
      <c r="G61" s="55">
        <f t="shared" si="16"/>
        <v>100</v>
      </c>
    </row>
    <row r="62" spans="1:7" ht="15.75" x14ac:dyDescent="0.2">
      <c r="A62" s="53" t="s">
        <v>67</v>
      </c>
      <c r="B62" s="54" t="s">
        <v>68</v>
      </c>
      <c r="C62" s="55">
        <v>100</v>
      </c>
      <c r="D62" s="55">
        <v>44</v>
      </c>
      <c r="E62" s="55">
        <v>44</v>
      </c>
      <c r="F62" s="55">
        <f t="shared" si="17"/>
        <v>44</v>
      </c>
      <c r="G62" s="55">
        <f t="shared" si="16"/>
        <v>100</v>
      </c>
    </row>
    <row r="63" spans="1:7" ht="15.75" x14ac:dyDescent="0.2">
      <c r="A63" s="49" t="s">
        <v>69</v>
      </c>
      <c r="B63" s="51" t="s">
        <v>70</v>
      </c>
      <c r="C63" s="52">
        <f>SUM(C64:C65)</f>
        <v>3851.8</v>
      </c>
      <c r="D63" s="52">
        <f>SUM(D64:D65)</f>
        <v>2146.5</v>
      </c>
      <c r="E63" s="52">
        <f>E64+E65</f>
        <v>2146.5</v>
      </c>
      <c r="F63" s="52">
        <f>E63/C63*100</f>
        <v>55.72719248143725</v>
      </c>
      <c r="G63" s="52">
        <f>E63/D63*100</f>
        <v>100</v>
      </c>
    </row>
    <row r="64" spans="1:7" ht="15.75" x14ac:dyDescent="0.2">
      <c r="A64" s="53" t="s">
        <v>69</v>
      </c>
      <c r="B64" s="54" t="s">
        <v>151</v>
      </c>
      <c r="C64" s="55">
        <v>3851.8</v>
      </c>
      <c r="D64" s="55">
        <v>2146.5</v>
      </c>
      <c r="E64" s="55">
        <v>2146.5</v>
      </c>
      <c r="F64" s="55">
        <f t="shared" si="17"/>
        <v>55.72719248143725</v>
      </c>
      <c r="G64" s="55">
        <f t="shared" si="16"/>
        <v>100</v>
      </c>
    </row>
    <row r="65" spans="1:7" ht="15.75" x14ac:dyDescent="0.2">
      <c r="A65" s="53" t="s">
        <v>132</v>
      </c>
      <c r="B65" s="54" t="s">
        <v>131</v>
      </c>
      <c r="C65" s="55">
        <v>0</v>
      </c>
      <c r="D65" s="55">
        <v>0</v>
      </c>
      <c r="E65" s="55">
        <v>0</v>
      </c>
      <c r="F65" s="55" t="e">
        <f t="shared" si="17"/>
        <v>#DIV/0!</v>
      </c>
      <c r="G65" s="55" t="e">
        <f t="shared" si="16"/>
        <v>#DIV/0!</v>
      </c>
    </row>
    <row r="66" spans="1:7" ht="15.75" x14ac:dyDescent="0.2">
      <c r="A66" s="49" t="s">
        <v>71</v>
      </c>
      <c r="B66" s="51" t="s">
        <v>72</v>
      </c>
      <c r="C66" s="52">
        <f>SUM(C67:C67)</f>
        <v>898.5</v>
      </c>
      <c r="D66" s="52">
        <f>SUM(D67:D67)</f>
        <v>849</v>
      </c>
      <c r="E66" s="52">
        <f>SUM(E67:E67)</f>
        <v>849</v>
      </c>
      <c r="F66" s="52">
        <f t="shared" si="17"/>
        <v>94.490818030050079</v>
      </c>
      <c r="G66" s="52">
        <f t="shared" si="16"/>
        <v>100</v>
      </c>
    </row>
    <row r="67" spans="1:7" ht="15.75" x14ac:dyDescent="0.2">
      <c r="A67" s="53" t="s">
        <v>73</v>
      </c>
      <c r="B67" s="54" t="s">
        <v>74</v>
      </c>
      <c r="C67" s="55">
        <v>898.5</v>
      </c>
      <c r="D67" s="55">
        <v>849</v>
      </c>
      <c r="E67" s="55">
        <v>849</v>
      </c>
      <c r="F67" s="55">
        <f t="shared" si="17"/>
        <v>94.490818030050079</v>
      </c>
      <c r="G67" s="55">
        <f t="shared" si="16"/>
        <v>100</v>
      </c>
    </row>
    <row r="68" spans="1:7" ht="15.75" x14ac:dyDescent="0.2">
      <c r="A68" s="49" t="s">
        <v>75</v>
      </c>
      <c r="B68" s="51" t="s">
        <v>76</v>
      </c>
      <c r="C68" s="52">
        <f>SUM(C69:C69)</f>
        <v>37.4</v>
      </c>
      <c r="D68" s="52">
        <f>SUM(D69:D69)</f>
        <v>33.9</v>
      </c>
      <c r="E68" s="52">
        <f>SUM(E69:E69)</f>
        <v>33.9</v>
      </c>
      <c r="F68" s="52">
        <f t="shared" si="17"/>
        <v>90.641711229946523</v>
      </c>
      <c r="G68" s="52">
        <f t="shared" si="16"/>
        <v>100</v>
      </c>
    </row>
    <row r="69" spans="1:7" ht="15.75" x14ac:dyDescent="0.2">
      <c r="A69" s="53" t="s">
        <v>77</v>
      </c>
      <c r="B69" s="54" t="s">
        <v>78</v>
      </c>
      <c r="C69" s="55">
        <v>37.4</v>
      </c>
      <c r="D69" s="55">
        <v>33.9</v>
      </c>
      <c r="E69" s="55">
        <v>33.9</v>
      </c>
      <c r="F69" s="55">
        <f t="shared" si="17"/>
        <v>90.641711229946523</v>
      </c>
      <c r="G69" s="55">
        <f t="shared" si="16"/>
        <v>100</v>
      </c>
    </row>
    <row r="70" spans="1:7" ht="15.75" x14ac:dyDescent="0.2">
      <c r="A70" s="49" t="s">
        <v>79</v>
      </c>
      <c r="B70" s="51" t="s">
        <v>80</v>
      </c>
      <c r="C70" s="52">
        <f>C68+C66+C63+C59+C57+C55+C50</f>
        <v>8764.6</v>
      </c>
      <c r="D70" s="52">
        <f>SUM(D68+D66+D63+D59+D57+D55+D50)</f>
        <v>5880.2999999999993</v>
      </c>
      <c r="E70" s="52">
        <f>SUM(E68+E66+E63+E59+E57+E55+E50)</f>
        <v>5880.2999999999993</v>
      </c>
      <c r="F70" s="52">
        <f t="shared" si="17"/>
        <v>67.091481642060089</v>
      </c>
      <c r="G70" s="52">
        <f>E70/D70*100</f>
        <v>100</v>
      </c>
    </row>
    <row r="71" spans="1:7" ht="15.75" x14ac:dyDescent="0.2">
      <c r="A71" s="87"/>
      <c r="B71" s="87"/>
      <c r="C71" s="87"/>
      <c r="D71" s="87"/>
      <c r="E71" s="87"/>
      <c r="F71" s="87"/>
      <c r="G71" s="87"/>
    </row>
    <row r="72" spans="1:7" ht="31.5" x14ac:dyDescent="0.2">
      <c r="A72" s="49" t="s">
        <v>81</v>
      </c>
      <c r="B72" s="50"/>
      <c r="C72" s="52">
        <f>C48-C70</f>
        <v>-476.20000000000073</v>
      </c>
      <c r="D72" s="52">
        <f>D48-D70</f>
        <v>1140.5000000000009</v>
      </c>
      <c r="E72" s="52">
        <f>E48-E70</f>
        <v>1140.5000000000009</v>
      </c>
      <c r="F72" s="55"/>
      <c r="G72" s="55"/>
    </row>
    <row r="73" spans="1:7" ht="31.5" x14ac:dyDescent="0.2">
      <c r="A73" s="49" t="s">
        <v>82</v>
      </c>
      <c r="B73" s="50" t="s">
        <v>83</v>
      </c>
      <c r="C73" s="52">
        <v>476.2</v>
      </c>
      <c r="D73" s="52">
        <v>1140.5</v>
      </c>
      <c r="E73" s="52">
        <v>1140.5</v>
      </c>
      <c r="F73" s="55"/>
      <c r="G73" s="55"/>
    </row>
    <row r="74" spans="1:7" ht="31.5" x14ac:dyDescent="0.2">
      <c r="A74" s="49" t="s">
        <v>84</v>
      </c>
      <c r="B74" s="50" t="s">
        <v>85</v>
      </c>
      <c r="C74" s="52">
        <v>476.2</v>
      </c>
      <c r="D74" s="52">
        <v>1140.5</v>
      </c>
      <c r="E74" s="52">
        <v>1140.5</v>
      </c>
      <c r="F74" s="55"/>
      <c r="G74" s="55"/>
    </row>
    <row r="75" spans="1:7" ht="31.5" x14ac:dyDescent="0.2">
      <c r="A75" s="53" t="s">
        <v>86</v>
      </c>
      <c r="B75" s="56" t="s">
        <v>87</v>
      </c>
      <c r="C75" s="55"/>
      <c r="D75" s="55"/>
      <c r="E75" s="55">
        <f>E76</f>
        <v>0</v>
      </c>
      <c r="F75" s="55"/>
      <c r="G75" s="55"/>
    </row>
    <row r="76" spans="1:7" ht="47.25" x14ac:dyDescent="0.2">
      <c r="A76" s="53" t="s">
        <v>88</v>
      </c>
      <c r="B76" s="56" t="s">
        <v>89</v>
      </c>
      <c r="C76" s="55"/>
      <c r="D76" s="55"/>
      <c r="E76" s="55">
        <v>0</v>
      </c>
      <c r="F76" s="55"/>
      <c r="G76" s="55"/>
    </row>
    <row r="77" spans="1:7" ht="31.5" x14ac:dyDescent="0.2">
      <c r="A77" s="53" t="s">
        <v>90</v>
      </c>
      <c r="B77" s="56" t="s">
        <v>91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92</v>
      </c>
      <c r="B78" s="56" t="s">
        <v>93</v>
      </c>
      <c r="C78" s="55"/>
      <c r="D78" s="55"/>
      <c r="E78" s="55">
        <v>0</v>
      </c>
      <c r="F78" s="55"/>
      <c r="G78" s="55"/>
    </row>
    <row r="79" spans="1:7" ht="31.5" x14ac:dyDescent="0.2">
      <c r="A79" s="57" t="s">
        <v>94</v>
      </c>
      <c r="B79" s="58" t="s">
        <v>95</v>
      </c>
      <c r="C79" s="59">
        <f>C82</f>
        <v>0</v>
      </c>
      <c r="D79" s="59">
        <f>D82</f>
        <v>0</v>
      </c>
      <c r="E79" s="59">
        <f>E82</f>
        <v>0</v>
      </c>
      <c r="F79" s="55"/>
      <c r="G79" s="55"/>
    </row>
    <row r="80" spans="1:7" ht="63" x14ac:dyDescent="0.2">
      <c r="A80" s="53" t="s">
        <v>96</v>
      </c>
      <c r="B80" s="56" t="s">
        <v>97</v>
      </c>
      <c r="C80" s="55"/>
      <c r="D80" s="55">
        <f>D81</f>
        <v>0</v>
      </c>
      <c r="E80" s="55"/>
      <c r="F80" s="60"/>
      <c r="G80" s="60"/>
    </row>
    <row r="81" spans="1:7" ht="63" x14ac:dyDescent="0.2">
      <c r="A81" s="53" t="s">
        <v>96</v>
      </c>
      <c r="B81" s="56" t="s">
        <v>98</v>
      </c>
      <c r="C81" s="60"/>
      <c r="D81" s="60">
        <v>0</v>
      </c>
      <c r="E81" s="60"/>
      <c r="F81" s="60"/>
      <c r="G81" s="60"/>
    </row>
    <row r="82" spans="1:7" ht="31.5" x14ac:dyDescent="0.2">
      <c r="A82" s="53" t="s">
        <v>99</v>
      </c>
      <c r="B82" s="56" t="s">
        <v>100</v>
      </c>
      <c r="C82" s="55">
        <f>C83</f>
        <v>0</v>
      </c>
      <c r="D82" s="55">
        <f>D83</f>
        <v>0</v>
      </c>
      <c r="E82" s="55">
        <f>E83</f>
        <v>0</v>
      </c>
      <c r="F82" s="55"/>
      <c r="G82" s="55"/>
    </row>
    <row r="83" spans="1:7" ht="47.25" x14ac:dyDescent="0.2">
      <c r="A83" s="53" t="s">
        <v>101</v>
      </c>
      <c r="B83" s="56" t="s">
        <v>102</v>
      </c>
      <c r="C83" s="55">
        <v>0</v>
      </c>
      <c r="D83" s="55">
        <v>0</v>
      </c>
      <c r="E83" s="55"/>
      <c r="F83" s="55"/>
      <c r="G83" s="55"/>
    </row>
    <row r="84" spans="1:7" ht="31.5" x14ac:dyDescent="0.2">
      <c r="A84" s="61" t="s">
        <v>103</v>
      </c>
      <c r="B84" s="56" t="s">
        <v>104</v>
      </c>
      <c r="C84" s="55">
        <v>0</v>
      </c>
      <c r="D84" s="55">
        <v>0</v>
      </c>
      <c r="E84" s="55">
        <v>0</v>
      </c>
      <c r="F84" s="55"/>
      <c r="G84" s="55"/>
    </row>
    <row r="85" spans="1:7" ht="15.75" x14ac:dyDescent="0.2">
      <c r="A85" s="61" t="s">
        <v>105</v>
      </c>
      <c r="B85" s="56" t="s">
        <v>106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61" t="s">
        <v>107</v>
      </c>
      <c r="B86" s="56" t="s">
        <v>108</v>
      </c>
      <c r="C86" s="55">
        <v>0</v>
      </c>
      <c r="D86" s="55">
        <v>0</v>
      </c>
      <c r="E86" s="55">
        <v>0</v>
      </c>
      <c r="F86" s="55"/>
      <c r="G86" s="55"/>
    </row>
    <row r="87" spans="1:7" ht="31.5" x14ac:dyDescent="0.2">
      <c r="A87" s="53" t="s">
        <v>109</v>
      </c>
      <c r="B87" s="56" t="s">
        <v>110</v>
      </c>
      <c r="C87" s="55">
        <v>0</v>
      </c>
      <c r="D87" s="55">
        <v>0</v>
      </c>
      <c r="E87" s="55">
        <v>0</v>
      </c>
      <c r="F87" s="55"/>
      <c r="G87" s="55"/>
    </row>
    <row r="88" spans="1:7" ht="94.5" x14ac:dyDescent="0.2">
      <c r="A88" s="61" t="s">
        <v>111</v>
      </c>
      <c r="B88" s="56" t="s">
        <v>112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61" t="s">
        <v>113</v>
      </c>
      <c r="B89" s="56" t="s">
        <v>114</v>
      </c>
      <c r="C89" s="55">
        <v>0</v>
      </c>
      <c r="D89" s="55">
        <v>0</v>
      </c>
      <c r="E89" s="55">
        <v>0</v>
      </c>
      <c r="F89" s="55"/>
      <c r="G89" s="55"/>
    </row>
    <row r="90" spans="1:7" ht="15.75" x14ac:dyDescent="0.2">
      <c r="A90" s="49" t="s">
        <v>115</v>
      </c>
      <c r="B90" s="50" t="s">
        <v>116</v>
      </c>
      <c r="C90" s="52">
        <v>0</v>
      </c>
      <c r="D90" s="52">
        <v>0</v>
      </c>
      <c r="E90" s="52">
        <v>0</v>
      </c>
      <c r="F90" s="55"/>
      <c r="G90" s="55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82" t="s">
        <v>152</v>
      </c>
      <c r="B94" s="82"/>
      <c r="C94" s="83" t="s">
        <v>117</v>
      </c>
      <c r="D94" s="83"/>
      <c r="E94" s="65" t="s">
        <v>153</v>
      </c>
      <c r="F94" s="66"/>
      <c r="G94" s="64"/>
    </row>
  </sheetData>
  <sheetProtection selectLockedCells="1" selectUnlockedCells="1"/>
  <mergeCells count="7">
    <mergeCell ref="A94:B94"/>
    <mergeCell ref="C94:D94"/>
    <mergeCell ref="A1:E1"/>
    <mergeCell ref="A2:E2"/>
    <mergeCell ref="E4:G4"/>
    <mergeCell ref="A49:G49"/>
    <mergeCell ref="A71:G71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2023-12-01T11:06:50Z</dcterms:modified>
</cp:coreProperties>
</file>