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6.2024" sheetId="1" r:id="rId1"/>
  </sheets>
  <definedNames>
    <definedName name="Excel_BuiltIn__FilterDatabase" localSheetId="0">'01.06.2024'!$A$5:$E$5</definedName>
    <definedName name="_xlnm.Print_Titles" localSheetId="0">'01.06.2024'!$5:$5</definedName>
  </definedNames>
  <calcPr calcId="124519"/>
</workbook>
</file>

<file path=xl/calcChain.xml><?xml version="1.0" encoding="utf-8"?>
<calcChain xmlns="http://schemas.openxmlformats.org/spreadsheetml/2006/main">
  <c r="D7" i="1"/>
  <c r="E36"/>
  <c r="D36"/>
  <c r="D34" s="1"/>
  <c r="C34"/>
  <c r="D39"/>
  <c r="D38" s="1"/>
  <c r="G10"/>
  <c r="E10"/>
  <c r="F10" s="1"/>
  <c r="C10"/>
  <c r="D41" l="1"/>
  <c r="E41"/>
  <c r="C41"/>
  <c r="E24" l="1"/>
  <c r="D24"/>
  <c r="C24"/>
  <c r="C12"/>
  <c r="D58"/>
  <c r="E62" l="1"/>
  <c r="D62"/>
  <c r="C62"/>
  <c r="E39" l="1"/>
  <c r="E38" s="1"/>
  <c r="G42"/>
  <c r="F42"/>
  <c r="D54"/>
  <c r="F14"/>
  <c r="C38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D75" l="1"/>
  <c r="E75"/>
  <c r="C75"/>
  <c r="G12"/>
  <c r="F73"/>
  <c r="F56"/>
  <c r="F12"/>
  <c r="F7"/>
  <c r="F71"/>
  <c r="G7"/>
  <c r="F24"/>
  <c r="F16"/>
  <c r="F11"/>
  <c r="D10" s="1"/>
  <c r="F54"/>
  <c r="F27"/>
  <c r="G27"/>
  <c r="G16"/>
  <c r="G31"/>
  <c r="G24"/>
  <c r="F31"/>
  <c r="F58"/>
  <c r="F46"/>
  <c r="G71"/>
  <c r="G46"/>
  <c r="F38"/>
  <c r="E44" l="1"/>
  <c r="E77" s="1"/>
  <c r="E95" s="1"/>
  <c r="F6"/>
  <c r="G6"/>
  <c r="G75"/>
  <c r="F75"/>
  <c r="F23"/>
  <c r="F22" l="1"/>
  <c r="C77" l="1"/>
  <c r="F44"/>
  <c r="G39"/>
  <c r="G38"/>
  <c r="D23" l="1"/>
  <c r="D22" l="1"/>
  <c r="G23"/>
  <c r="G22" l="1"/>
  <c r="D44"/>
  <c r="D77" l="1"/>
  <c r="D95" s="1"/>
  <c r="G44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<sst xmlns="http://schemas.openxmlformats.org/spreadsheetml/2006/main" count="187" uniqueCount="182">
  <si>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</si>
  <si>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</si>
  <si>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</si>
  <si>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</si>
  <si>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</si>
  <si>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</si>
  <si>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</si>
  <si>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</si>
  <si>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</si>
  <si>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</si>
  <si>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</si>
  <si>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</si>
  <si>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</si>
  <si>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</si>
  <si>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</si>
  <si>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</si>
  <si>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</si>
  <si>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</si>
  <si>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</si>
  <si>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</si>
  <si>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</si>
  <si>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</si>
  <si>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</si>
  <si>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</si>
  <si>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</si>
  <si>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</si>
  <si>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</si>
  <si>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</si>
  <si>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</si>
  <si>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</si>
  <si>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</si>
  <si>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</si>
  <si>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</si>
  <si>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</si>
  <si>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</si>
  <si>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</si>
  <si>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</si>
  <si>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</si>
  <si>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</si>
  <si>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</si>
  <si>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</si>
  <si>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</si>
  <si>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</si>
  <si>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</si>
  <si>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</si>
  <si>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</si>
  <si>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</si>
  <si>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</si>
  <si>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</si>
  <si>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</si>
  <si>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</si>
  <si>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</si>
  <si>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</si>
  <si>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</si>
  <si>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</si>
  <si>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</si>
  <si>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</si>
  <si>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</si>
  <si>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</si>
  <si>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</si>
  <si>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</si>
  <si>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</si>
  <si>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</si>
  <si>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</si>
  <si>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</si>
  <si>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</si>
  <si>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</si>
  <si>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</si>
  <si>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</si>
  <si>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</si>
  <si>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</si>
  <si>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</si>
  <si>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</si>
  <si>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</si>
  <si>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</si>
  <si>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</si>
  <si>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</si>
  <si>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</si>
  <si>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</si>
  <si>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</si>
  <si>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</si>
  <si>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</si>
  <si>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</si>
  <si>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</si>
  <si>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</si>
  <si>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</si>
  <si>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</si>
  <si>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</si>
  <si>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</si>
  <si>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</si>
  <si>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</si>
  <si>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</si>
  <si>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</si>
  <si>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</si>
  <si>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</si>
  <si>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</si>
  <si>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</si>
  <si>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</si>
  <si>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</si>
  <si>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</si>
  <si>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</si>
  <si>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</si>
  <si>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</si>
  <si>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</si>
  <si>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</si>
  <si>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</si>
  <si>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</si>
  <si>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</si>
  <si>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</si>
  <si>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</si>
  <si>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</si>
  <si>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</si>
  <si>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</si>
  <si>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</si>
  <si>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</si>
  <si>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</si>
  <si>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</si>
  <si>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</si>
  <si>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</si>
  <si>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</si>
  <si>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</si>
  <si>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</si>
  <si>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</si>
  <si>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</si>
  <si>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</si>
  <si>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</si>
  <si>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</si>
  <si>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</si>
  <si>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</si>
  <si>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</si>
  <si>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</si>
  <si>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</si>
  <si>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</si>
  <si>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</si>
  <si>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</si>
  <si>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</si>
  <si>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</si>
  <si>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</si>
  <si>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</si>
  <si>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</si>
  <si>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</si>
  <si>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</si>
  <si>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</si>
  <si>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</si>
  <si>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</si>
  <si>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</si>
  <si>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</si>
  <si>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</si>
  <si>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</si>
  <si>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</si>
  <si>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</si>
  <si>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</si>
  <si>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</si>
  <si>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</si>
  <si>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</si>
  <si>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</si>
  <si>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</si>
  <si>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</si>
  <si>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</si>
  <si>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</si>
  <si>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</si>
  <si>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</si>
  <si>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</si>
  <si>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</si>
  <si>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</si>
  <si>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</si>
  <si>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</si>
  <si>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</si>
  <si>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</si>
  <si>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</si>
  <si>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</si>
  <si>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</si>
  <si>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</si>
  <si>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</si>
  <si>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</si>
  <si>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</si>
  <si>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</si>
  <si>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01.10.2024 г.</t>
  </si>
  <si>
    <t>Уточненный план на 01.10.2024 год</t>
  </si>
  <si>
    <t xml:space="preserve"> План на 01.10.2024 года</t>
  </si>
  <si>
    <t>Исполнено на 01.10.2024г</t>
  </si>
  <si>
    <t>% исполнения к плану сентября 2024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</si>
</sst>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54" zoomScaleNormal="90" zoomScaleSheetLayoutView="100" workbookViewId="0">
      <selection activeCell="E79" sqref="E79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2901.1</v>
      </c>
      <c r="D6" s="18">
        <v>2179</v>
      </c>
      <c r="E6" s="18">
        <v>2179</v>
      </c>
      <c r="F6" s="18">
        <f t="shared" ref="F6:F32" si="0">E6/C6*100</f>
        <v>75.109441246423771</v>
      </c>
      <c r="G6" s="19">
        <f t="shared" ref="G6:G9" si="1">E6/D6*100</f>
        <v>100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29</v>
      </c>
      <c r="D7" s="23">
        <f>SUM(D8:D8)</f>
        <v>21.9</v>
      </c>
      <c r="E7" s="23">
        <v>21.9</v>
      </c>
      <c r="F7" s="23">
        <f t="shared" si="0"/>
        <v>75.517241379310335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29</v>
      </c>
      <c r="D8" s="27">
        <v>21.9</v>
      </c>
      <c r="E8" s="27">
        <v>21.9</v>
      </c>
      <c r="F8" s="27">
        <f t="shared" si="0"/>
        <v>75.517241379310335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1000.8</v>
      </c>
      <c r="D9" s="31">
        <v>715.6</v>
      </c>
      <c r="E9" s="31">
        <v>715.6</v>
      </c>
      <c r="F9" s="31">
        <f t="shared" si="0"/>
        <v>71.502797761790575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245.1</v>
      </c>
      <c r="D10" s="31">
        <f>SUM(D11)</f>
        <v>150</v>
      </c>
      <c r="E10" s="31">
        <f>SUM(E11)</f>
        <v>150</v>
      </c>
      <c r="F10" s="31">
        <f>E10/C10*100</f>
        <v>61.199510403916769</v>
      </c>
      <c r="G10" s="24">
        <f>SUM(G11)</f>
        <v>0</v>
      </c>
    </row>
    <row r="11" spans="1:7" ht="18" customHeight="1">
      <c r="A11" s="25" t="s">
        <v>15</v>
      </c>
      <c r="B11" s="26" t="s">
        <v>156</v>
      </c>
      <c r="C11" s="27">
        <v>245.1</v>
      </c>
      <c r="D11" s="27">
        <v>150</v>
      </c>
      <c r="E11" s="27">
        <v>150</v>
      </c>
      <c r="F11" s="27">
        <f>SUM(F10)</f>
        <v>61.199510403916769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1315.6</v>
      </c>
      <c r="D12" s="31">
        <f>(D13+D14+D15)</f>
        <v>1050.0999999999999</v>
      </c>
      <c r="E12" s="31">
        <f>(E13+E14+E15)</f>
        <v>1050.0999999999999</v>
      </c>
      <c r="F12" s="31">
        <f t="shared" si="0"/>
        <v>79.819093949528735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136</v>
      </c>
      <c r="D13" s="27">
        <v>123.7</v>
      </c>
      <c r="E13" s="27">
        <v>123.7</v>
      </c>
      <c r="F13" s="27">
        <f t="shared" si="0"/>
        <v>90.955882352941174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866.4</v>
      </c>
      <c r="D14" s="27">
        <v>800.9</v>
      </c>
      <c r="E14" s="27">
        <v>800.9</v>
      </c>
      <c r="F14" s="27">
        <f t="shared" si="0"/>
        <v>92.439981532779314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313.2</v>
      </c>
      <c r="D15" s="27">
        <v>125.5</v>
      </c>
      <c r="E15" s="27">
        <v>125.5</v>
      </c>
      <c r="F15" s="27">
        <f t="shared" si="0"/>
        <v>40.070242656449558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241.4</v>
      </c>
      <c r="E16" s="31">
        <f>SUM(E17+E20)</f>
        <v>241.4</v>
      </c>
      <c r="F16" s="31">
        <f t="shared" si="0"/>
        <v>77.720540888602699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102.6</v>
      </c>
      <c r="E17" s="31">
        <f>SUM(E18:E19)</f>
        <v>102.6</v>
      </c>
      <c r="F17" s="31">
        <f t="shared" si="0"/>
        <v>77.609682299546151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91.8</v>
      </c>
      <c r="E18" s="27">
        <v>91.8</v>
      </c>
      <c r="F18" s="27">
        <f t="shared" si="0"/>
        <v>77.928692699490668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10.8</v>
      </c>
      <c r="E19" s="27">
        <v>10.8</v>
      </c>
      <c r="F19" s="27">
        <f t="shared" si="0"/>
        <v>75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v>138.80000000000001</v>
      </c>
      <c r="E20" s="41">
        <v>138.80000000000001</v>
      </c>
      <c r="F20" s="41">
        <f t="shared" si="0"/>
        <v>77.802690582959642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138.80000000000001</v>
      </c>
      <c r="E21" s="27">
        <v>138.80000000000001</v>
      </c>
      <c r="F21" s="27">
        <f t="shared" si="0"/>
        <v>77.802690582959642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2413.1999999999998</v>
      </c>
      <c r="D22" s="18">
        <f>D23+D43</f>
        <v>1347.6999999999998</v>
      </c>
      <c r="E22" s="18">
        <f>E23+E43</f>
        <v>1347.6999999999998</v>
      </c>
      <c r="F22" s="18">
        <f t="shared" si="0"/>
        <v>55.847008121995692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1347.6999999999998</v>
      </c>
      <c r="E23" s="23">
        <f>E24+E34+E38+E41</f>
        <v>1347.6999999999998</v>
      </c>
      <c r="F23" s="23">
        <f t="shared" si="0"/>
        <v>78.159253030215154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965.5</v>
      </c>
      <c r="D24" s="31">
        <f>D25+D33</f>
        <v>724.19999999999993</v>
      </c>
      <c r="E24" s="31">
        <f>E25+E33</f>
        <v>724.19999999999993</v>
      </c>
      <c r="F24" s="31">
        <f t="shared" si="0"/>
        <v>75.007767995857066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270.5</v>
      </c>
      <c r="D25" s="34">
        <v>202.9</v>
      </c>
      <c r="E25" s="34">
        <v>202.9</v>
      </c>
      <c r="F25" s="27">
        <f t="shared" si="0"/>
        <v>75.009242144177449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695</v>
      </c>
      <c r="D33" s="34">
        <v>521.29999999999995</v>
      </c>
      <c r="E33" s="34">
        <v>521.29999999999995</v>
      </c>
      <c r="F33" s="27">
        <f>E33/C33*100</f>
        <v>75.007194244604307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581.20000000000005</v>
      </c>
      <c r="D34" s="35">
        <f>SUM(D36)</f>
        <v>414.4</v>
      </c>
      <c r="E34" s="35">
        <f>SUM(E35)</f>
        <v>414.4</v>
      </c>
      <c r="F34" s="27">
        <f t="shared" ref="F34:F37" si="4">E34/C34*100</f>
        <v>71.300757054370251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v>581.20000000000005</v>
      </c>
      <c r="D35" s="40">
        <f>D36</f>
        <v>414.4</v>
      </c>
      <c r="E35" s="40">
        <f>E36</f>
        <v>414.4</v>
      </c>
      <c r="F35" s="41">
        <f t="shared" si="4"/>
        <v>71.300757054370251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v>581.20000000000005</v>
      </c>
      <c r="D36" s="34">
        <f>SUM(D37)</f>
        <v>414.4</v>
      </c>
      <c r="E36" s="34">
        <f>SUM(E37)</f>
        <v>414.4</v>
      </c>
      <c r="F36" s="27">
        <f t="shared" si="4"/>
        <v>71.300757054370251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581.20000000000005</v>
      </c>
      <c r="D37" s="34">
        <v>414.4</v>
      </c>
      <c r="E37" s="34">
        <v>414.4</v>
      </c>
      <c r="F37" s="27">
        <f t="shared" si="4"/>
        <v>71.300757054370251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136.69999999999999</v>
      </c>
      <c r="D38" s="31">
        <f>SUM(D39)</f>
        <v>100.5</v>
      </c>
      <c r="E38" s="31">
        <f>SUM(E39)</f>
        <v>100.5</v>
      </c>
      <c r="F38" s="31">
        <f>E38/C38*100</f>
        <v>73.518653986832476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v>136.69999999999999</v>
      </c>
      <c r="D39" s="40">
        <f t="shared" ref="D39:E39" si="6">D40</f>
        <v>100.5</v>
      </c>
      <c r="E39" s="40">
        <f t="shared" si="6"/>
        <v>100.5</v>
      </c>
      <c r="F39" s="41">
        <f t="shared" ref="F39:F44" si="7">E39/C39*100</f>
        <v>73.518653986832476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136.69999999999999</v>
      </c>
      <c r="D40" s="34">
        <v>100.5</v>
      </c>
      <c r="E40" s="34">
        <v>100.5</v>
      </c>
      <c r="F40" s="27">
        <f t="shared" si="7"/>
        <v>73.518653986832476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729.8</v>
      </c>
      <c r="D41" s="79">
        <f t="shared" ref="D41:E41" si="9">D42</f>
        <v>108.6</v>
      </c>
      <c r="E41" s="79">
        <f t="shared" si="9"/>
        <v>108.6</v>
      </c>
      <c r="F41" s="73">
        <f t="shared" si="7"/>
        <v>14.880789257330775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729.8</v>
      </c>
      <c r="D42" s="76">
        <v>108.6</v>
      </c>
      <c r="E42" s="76">
        <v>108.6</v>
      </c>
      <c r="F42" s="73">
        <f t="shared" si="7"/>
        <v>14.880789257330775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5314.2999999999993</v>
      </c>
      <c r="D44" s="45">
        <f>D22+D6</f>
        <v>3526.7</v>
      </c>
      <c r="E44" s="45">
        <f>E22+E6</f>
        <v>3526.7</v>
      </c>
      <c r="F44" s="45">
        <f t="shared" si="7"/>
        <v>66.362456014903188</v>
      </c>
      <c r="G44" s="46">
        <f t="shared" ref="G44" si="10">E44/D44*100</f>
        <v>100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2713.8</v>
      </c>
      <c r="D46" s="51">
        <f>SUM(D48:D53)</f>
        <v>1421.7</v>
      </c>
      <c r="E46" s="51">
        <f>SUM(E48:E53)</f>
        <v>1421.7</v>
      </c>
      <c r="F46" s="51">
        <f t="shared" ref="F46:F55" si="11">E46/C46*100</f>
        <v>52.387795710811403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2679.8</v>
      </c>
      <c r="D48" s="54">
        <v>1389.7</v>
      </c>
      <c r="E48" s="54">
        <v>1389.7</v>
      </c>
      <c r="F48" s="54">
        <f t="shared" si="11"/>
        <v>51.858347637883419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32</v>
      </c>
      <c r="D51" s="54">
        <v>32</v>
      </c>
      <c r="E51" s="54">
        <v>32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136.69999999999999</v>
      </c>
      <c r="D54" s="51">
        <f>SUM(D55:D55)</f>
        <v>87.7</v>
      </c>
      <c r="E54" s="51">
        <f>SUM(E55:E55)</f>
        <v>87.7</v>
      </c>
      <c r="F54" s="51">
        <f t="shared" si="11"/>
        <v>64.155084125822981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136.69999999999999</v>
      </c>
      <c r="D55" s="54">
        <v>87.7</v>
      </c>
      <c r="E55" s="54">
        <v>87.7</v>
      </c>
      <c r="F55" s="54">
        <f t="shared" si="11"/>
        <v>64.155084125822981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</v>
      </c>
      <c r="D56" s="51">
        <f>SUM(D57:D57)</f>
        <v>0</v>
      </c>
      <c r="E56" s="51">
        <v>0</v>
      </c>
      <c r="F56" s="51">
        <f>E56/C56*100</f>
        <v>0</v>
      </c>
      <c r="G56" s="51">
        <v>0</v>
      </c>
    </row>
    <row r="57" spans="1:7" ht="46.8">
      <c r="A57" s="52" t="s">
        <v>149</v>
      </c>
      <c r="B57" s="53" t="s">
        <v>148</v>
      </c>
      <c r="C57" s="54">
        <v>1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1539.6</v>
      </c>
      <c r="D58" s="51">
        <f>SUM(D59:D61)</f>
        <v>217.1</v>
      </c>
      <c r="E58" s="51">
        <f>SUM(E59:E61)</f>
        <v>217.1</v>
      </c>
      <c r="F58" s="51">
        <f>E58/C58*100</f>
        <v>14.101065211743311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1539.6</v>
      </c>
      <c r="D60" s="54">
        <v>217.1</v>
      </c>
      <c r="E60" s="54">
        <v>217.1</v>
      </c>
      <c r="F60" s="54">
        <f t="shared" ref="F60:F75" si="13">E60/C60*100</f>
        <v>14.101065211743311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53</v>
      </c>
      <c r="D62" s="51">
        <f>SUM(D63:D64)</f>
        <v>45</v>
      </c>
      <c r="E62" s="51">
        <f>E63+E64</f>
        <v>45</v>
      </c>
      <c r="F62" s="51">
        <f>E62/C62*100</f>
        <v>84.905660377358487</v>
      </c>
      <c r="G62" s="51">
        <v>0</v>
      </c>
    </row>
    <row r="63" spans="1:7" ht="15.6">
      <c r="A63" s="52" t="s">
        <v>70</v>
      </c>
      <c r="B63" s="53" t="s">
        <v>176</v>
      </c>
      <c r="C63" s="54">
        <v>45</v>
      </c>
      <c r="D63" s="54">
        <v>45</v>
      </c>
      <c r="E63" s="54">
        <v>45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8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1669.4</v>
      </c>
      <c r="D71" s="51">
        <f>SUM(D72:D72)</f>
        <v>1105.4000000000001</v>
      </c>
      <c r="E71" s="51">
        <f>SUM(E72:E72)</f>
        <v>1105.4000000000001</v>
      </c>
      <c r="F71" s="51">
        <f t="shared" si="13"/>
        <v>66.215406732957945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1669.4</v>
      </c>
      <c r="D72" s="54">
        <v>1105.4000000000001</v>
      </c>
      <c r="E72" s="54">
        <v>1105.4000000000001</v>
      </c>
      <c r="F72" s="54">
        <f t="shared" si="13"/>
        <v>66.215406732957945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189.6</v>
      </c>
      <c r="D73" s="51">
        <f>SUM(D74:D74)</f>
        <v>126.4</v>
      </c>
      <c r="E73" s="51">
        <f>SUM(E74:E74)</f>
        <v>126.4</v>
      </c>
      <c r="F73" s="51">
        <f t="shared" si="13"/>
        <v>66.666666666666671</v>
      </c>
      <c r="G73" s="51">
        <v>0</v>
      </c>
    </row>
    <row r="74" spans="1:7" ht="15.6">
      <c r="A74" s="52" t="s">
        <v>90</v>
      </c>
      <c r="B74" s="53" t="s">
        <v>91</v>
      </c>
      <c r="C74" s="54">
        <v>189.6</v>
      </c>
      <c r="D74" s="54">
        <v>126.4</v>
      </c>
      <c r="E74" s="54">
        <v>126.4</v>
      </c>
      <c r="F74" s="54">
        <f t="shared" si="13"/>
        <v>66.666666666666671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6303.1</v>
      </c>
      <c r="D75" s="51">
        <f>SUM(D46+D54+D58+D71+D73)</f>
        <v>2958.3</v>
      </c>
      <c r="E75" s="51">
        <f>SUM(E46+E54+E58+E71+E73)</f>
        <v>2958.3</v>
      </c>
      <c r="F75" s="51">
        <f t="shared" si="13"/>
        <v>46.93404832542717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-988.80000000000109</v>
      </c>
      <c r="D77" s="51">
        <f>D44-D75</f>
        <v>568.39999999999964</v>
      </c>
      <c r="E77" s="51">
        <f>E44-E75</f>
        <v>568.39999999999964</v>
      </c>
      <c r="F77" s="54"/>
      <c r="G77" s="54"/>
    </row>
    <row r="78" spans="1:7" ht="31.2">
      <c r="A78" s="48" t="s">
        <v>95</v>
      </c>
      <c r="B78" s="49" t="s">
        <v>96</v>
      </c>
      <c r="C78" s="51">
        <v>988.8</v>
      </c>
      <c r="D78" s="51">
        <v>568.4</v>
      </c>
      <c r="E78" s="51">
        <v>568.4</v>
      </c>
      <c r="F78" s="54"/>
      <c r="G78" s="54"/>
    </row>
    <row r="79" spans="1:7" ht="31.2">
      <c r="A79" s="48" t="s">
        <v>97</v>
      </c>
      <c r="B79" s="49" t="s">
        <v>98</v>
      </c>
      <c r="C79" s="51"/>
      <c r="D79" s="51"/>
      <c r="E79" s="51"/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-988.8</v>
      </c>
      <c r="D95" s="51">
        <f>SUM(D77)</f>
        <v>568.39999999999964</v>
      </c>
      <c r="E95" s="51">
        <f>SUM(E77)</f>
        <v>568.39999999999964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01.06.2024</vt:lpstr>
      <vt:lpstr>'01.06.2024'!Excel_BuiltIn__FilterDatabase</vt:lpstr>
      <vt:lpstr>'01.06.2024'!Заголовки_для_печати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2024-10-03T11:01:44Z</dcterms:modified>
</cp:coreProperties>
</file>