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8196"/>
  </bookViews>
  <sheets>
    <sheet name="01.06.2024" sheetId="1" r:id="rId1"/>
  </sheets>
  <definedNames>
    <definedName name="Excel_BuiltIn__FilterDatabase" localSheetId="0">'01.06.2024'!$A$5:$E$5</definedName>
    <definedName name="_xlnm.Print_Titles" localSheetId="0">'01.06.2024'!$5:$5</definedName>
  </definedNames>
  <calcPr calcId="124519"/>
</workbook>
</file>

<file path=xl/calcChain.xml><?xml version="1.0" encoding="utf-8"?>
<calcChain xmlns="http://schemas.openxmlformats.org/spreadsheetml/2006/main">
  <c r="D7" i="1"/>
  <c r="E36"/>
  <c r="D36"/>
  <c r="D34" s="1"/>
  <c r="C36"/>
  <c r="C34" s="1"/>
  <c r="D39"/>
  <c r="D38" s="1"/>
  <c r="G10"/>
  <c r="E10"/>
  <c r="F10" s="1"/>
  <c r="C10"/>
  <c r="C35" l="1"/>
  <c r="D41"/>
  <c r="E41"/>
  <c r="C41"/>
  <c r="E24" l="1"/>
  <c r="D24"/>
  <c r="C24"/>
  <c r="C12"/>
  <c r="D58"/>
  <c r="E62" l="1"/>
  <c r="D62"/>
  <c r="C62"/>
  <c r="E39" l="1"/>
  <c r="E38" s="1"/>
  <c r="G42"/>
  <c r="F42"/>
  <c r="D54"/>
  <c r="F14"/>
  <c r="C39"/>
  <c r="C38" s="1"/>
  <c r="C22" s="1"/>
  <c r="F40"/>
  <c r="G40"/>
  <c r="C20"/>
  <c r="F41" l="1"/>
  <c r="G41"/>
  <c r="F20"/>
  <c r="G20"/>
  <c r="G19"/>
  <c r="E35"/>
  <c r="E34" s="1"/>
  <c r="D35"/>
  <c r="G37"/>
  <c r="F37"/>
  <c r="D17"/>
  <c r="D16" s="1"/>
  <c r="C17"/>
  <c r="C16" s="1"/>
  <c r="C6" s="1"/>
  <c r="D46"/>
  <c r="E23" l="1"/>
  <c r="E22" s="1"/>
  <c r="G36"/>
  <c r="G34"/>
  <c r="F35"/>
  <c r="G35"/>
  <c r="F36"/>
  <c r="E17"/>
  <c r="E16" s="1"/>
  <c r="D12"/>
  <c r="F33" l="1"/>
  <c r="C56"/>
  <c r="C54"/>
  <c r="C46"/>
  <c r="C58"/>
  <c r="D73"/>
  <c r="C73"/>
  <c r="C71"/>
  <c r="D65"/>
  <c r="C65"/>
  <c r="E54"/>
  <c r="G54" s="1"/>
  <c r="G26"/>
  <c r="G28"/>
  <c r="G29"/>
  <c r="G30"/>
  <c r="G32"/>
  <c r="G33"/>
  <c r="F26"/>
  <c r="F28"/>
  <c r="F29"/>
  <c r="F30"/>
  <c r="F32"/>
  <c r="C7"/>
  <c r="C44" s="1"/>
  <c r="F8"/>
  <c r="G8"/>
  <c r="F9"/>
  <c r="G9"/>
  <c r="E12"/>
  <c r="F13"/>
  <c r="G13"/>
  <c r="F15"/>
  <c r="G17"/>
  <c r="F18"/>
  <c r="G18"/>
  <c r="F19"/>
  <c r="F21"/>
  <c r="G21"/>
  <c r="F25"/>
  <c r="G25"/>
  <c r="C31"/>
  <c r="C27" s="1"/>
  <c r="D31"/>
  <c r="D27" s="1"/>
  <c r="E31"/>
  <c r="E27" s="1"/>
  <c r="F34"/>
  <c r="F39"/>
  <c r="E46"/>
  <c r="F48"/>
  <c r="G48"/>
  <c r="F52"/>
  <c r="F53"/>
  <c r="F55"/>
  <c r="G55"/>
  <c r="D56"/>
  <c r="F57"/>
  <c r="E58"/>
  <c r="F60"/>
  <c r="F62"/>
  <c r="E65"/>
  <c r="D71"/>
  <c r="E71"/>
  <c r="F72"/>
  <c r="G72"/>
  <c r="E73"/>
  <c r="F74"/>
  <c r="F17"/>
  <c r="D75" l="1"/>
  <c r="E75"/>
  <c r="C75"/>
  <c r="G12"/>
  <c r="F73"/>
  <c r="F56"/>
  <c r="F12"/>
  <c r="F7"/>
  <c r="F71"/>
  <c r="G7"/>
  <c r="F24"/>
  <c r="F16"/>
  <c r="F11"/>
  <c r="D10" s="1"/>
  <c r="F54"/>
  <c r="F27"/>
  <c r="G27"/>
  <c r="G16"/>
  <c r="G31"/>
  <c r="G24"/>
  <c r="F31"/>
  <c r="F58"/>
  <c r="F46"/>
  <c r="G71"/>
  <c r="G46"/>
  <c r="F38"/>
  <c r="E44" l="1"/>
  <c r="E77" s="1"/>
  <c r="E95" s="1"/>
  <c r="F6"/>
  <c r="G6"/>
  <c r="G75"/>
  <c r="F75"/>
  <c r="F23"/>
  <c r="F22" l="1"/>
  <c r="C77" l="1"/>
  <c r="F44"/>
  <c r="G39"/>
  <c r="G38"/>
  <c r="D23" l="1"/>
  <c r="D22" l="1"/>
  <c r="G23"/>
  <c r="G22" l="1"/>
  <c r="D44"/>
  <c r="D77" l="1"/>
  <c r="D95" s="1"/>
  <c r="G44"/>
</calcChain>
</file>

<file path=xl/sharedStrings.xml><?xml version="1.0" encoding="utf-8"?>
<sst xmlns="http://schemas.openxmlformats.org/spreadsheetml/2006/main" count="187" uniqueCount="182">
  <si>
    <t>Сводка</t>
  </si>
  <si>
    <t>(тыс. рублей)</t>
  </si>
  <si>
    <t>Наименование показателя</t>
  </si>
  <si>
    <t>Код дохода по КД</t>
  </si>
  <si>
    <t>%   исполнения к году</t>
  </si>
  <si>
    <t>НАЛОГОВЫЕ И НЕНАЛОГОВЫЕ ДОХОДЫ</t>
  </si>
  <si>
    <t>000 1 00 00000 00 0000 000</t>
  </si>
  <si>
    <t>НАЛОГИ НА ПРИБЫЛЬ, ДОХОДЫ</t>
  </si>
  <si>
    <t>000 1 01 00000 00 0000 000</t>
  </si>
  <si>
    <t>Налог на доходы физических лиц</t>
  </si>
  <si>
    <t>000 1 01 02000 01 0000 110</t>
  </si>
  <si>
    <t>Акцизы по подакцизным товарам(продукции), производимым на территории Российской Федерации</t>
  </si>
  <si>
    <t>000 1 03 02000 01 0000 110</t>
  </si>
  <si>
    <t>НАЛОГИ НА СОВОКУПНЫЙ ДОХОД</t>
  </si>
  <si>
    <t>000 1 05 00000 00 0000 000</t>
  </si>
  <si>
    <t>Единый сельскохозяйственный налог</t>
  </si>
  <si>
    <t>ДОХОДЫ ОТ ИСПОЛЬЗОВАНИЯ ИМУЩЕСТВА, НАХОДЯЩЕГОСЯ В ГОСУДАРСТВЕННОЙ И МУНИЦИПАЛЬНОЙ СОБСТВЕННОСТИ</t>
  </si>
  <si>
    <t>000 1 11 00000 00 0000 000</t>
  </si>
  <si>
    <t>000 1 11 05000 00 0000 120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</si>
  <si>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</si>
  <si>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</si>
  <si>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</si>
  <si>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000 2 02 20000 00 0000 000</t>
  </si>
  <si>
    <t>Дотации бюджетам субъектов Российской Федерации и муниципальных образований</t>
  </si>
  <si>
    <t>Дотации бюджетам муниципальных районов на выравнивание бюджетной обеспеченности</t>
  </si>
  <si>
    <t>Дотации бюджетам муниципальных районов на поддержку мер по обеспечению сбалансированности бюджетов</t>
  </si>
  <si>
    <t>000 2 02 01003 05 0000 151</t>
  </si>
  <si>
    <t>Субсидии бюджетам субъектов Российской Федерации и муниципальных образований (межбюджетные субсидии)</t>
  </si>
  <si>
    <t>000 2 02 02000 00 0000 151</t>
  </si>
  <si>
    <t xml:space="preserve">Субсидии бюджетам на реализацию федеральных  целевых программ </t>
  </si>
  <si>
    <t>000 2 02 02051 00 0000 151</t>
  </si>
  <si>
    <t xml:space="preserve">Субсидии бюджетам муниципальных районов на реализацию федеральных  целевых программ </t>
  </si>
  <si>
    <t>000 2 02 02051 05 0000 151</t>
  </si>
  <si>
    <t>Субсидии бюджетам на создание в общеобразовательных организациях, расположенных в сельской местности, условий для занятий физической культурой и спортом</t>
  </si>
  <si>
    <t>000 2 02 02215 00 0000 151</t>
  </si>
  <si>
    <t xml:space="preserve">Прочие субсидии </t>
  </si>
  <si>
    <t>000 2 02 02999 00 0000 151</t>
  </si>
  <si>
    <t>Прочие субсидии бюджетам муниципальных районов</t>
  </si>
  <si>
    <t>000 2 02 02999 05 0000 151</t>
  </si>
  <si>
    <t>Субсидии бюджетам бюджетной системы РФ (межбюджетные субсидии)</t>
  </si>
  <si>
    <t>Субвенции бюджетам субъектов Российской Федерации и муниципальных образований</t>
  </si>
  <si>
    <t>Доходы бюджета - Всего</t>
  </si>
  <si>
    <t>000 8 50 00000 00 0000 000</t>
  </si>
  <si>
    <t xml:space="preserve">Расходы   </t>
  </si>
  <si>
    <t>Общегосударственные вопросы</t>
  </si>
  <si>
    <t>0100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</si>
  <si>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</si>
  <si>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</si>
  <si>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</si>
  <si>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</si>
  <si>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 xml:space="preserve">Обеспечение  проведения выборов и референдумов </t>
  </si>
  <si>
    <t>0107</t>
  </si>
  <si>
    <t>Резервные фонды</t>
  </si>
  <si>
    <t>0111</t>
  </si>
  <si>
    <t>Другие общегосударственные вопросы</t>
  </si>
  <si>
    <t>0113</t>
  </si>
  <si>
    <t>Национальная оборона</t>
  </si>
  <si>
    <t>0200</t>
  </si>
  <si>
    <t>Мобилизационная и вневойсковая подготовка</t>
  </si>
  <si>
    <t>0203</t>
  </si>
  <si>
    <t>Национальная безопасность и правоохранительная деятельность</t>
  </si>
  <si>
    <t>0300</t>
  </si>
  <si>
    <t>Национальная экономика</t>
  </si>
  <si>
    <t>0400</t>
  </si>
  <si>
    <t>Сельское хозяйство и рыболовство</t>
  </si>
  <si>
    <t>0405</t>
  </si>
  <si>
    <t>Дорожное хозяйство (дорожные фонды)</t>
  </si>
  <si>
    <t>0409</t>
  </si>
  <si>
    <t>Другие вопросы в области национальной экономики</t>
  </si>
  <si>
    <t>0412</t>
  </si>
  <si>
    <t>Жилищно-коммунальное хозяйство</t>
  </si>
  <si>
    <t>0500</t>
  </si>
  <si>
    <t>Образование</t>
  </si>
  <si>
    <t>0700</t>
  </si>
  <si>
    <t>Дошкольное образование</t>
  </si>
  <si>
    <t>0701</t>
  </si>
  <si>
    <t>Общее образование</t>
  </si>
  <si>
    <t>0702</t>
  </si>
  <si>
    <t>Профессиональное образование</t>
  </si>
  <si>
    <t>0703</t>
  </si>
  <si>
    <t>Молодежная политика и оздоровление детей</t>
  </si>
  <si>
    <t>0707</t>
  </si>
  <si>
    <t>Другие вопросы в области образования</t>
  </si>
  <si>
    <t>0709</t>
  </si>
  <si>
    <t>Культура, кинематография</t>
  </si>
  <si>
    <t>0800</t>
  </si>
  <si>
    <t>Культура</t>
  </si>
  <si>
    <t>0801</t>
  </si>
  <si>
    <t>Социальная политика</t>
  </si>
  <si>
    <t>1000</t>
  </si>
  <si>
    <t>Пенсионное обеспечение</t>
  </si>
  <si>
    <t>1001</t>
  </si>
  <si>
    <t>Расходы бюджета - ИТОГО</t>
  </si>
  <si>
    <t>9600</t>
  </si>
  <si>
    <t>Результат исполнения бюджета (дефицит "--", профицит "+")</t>
  </si>
  <si>
    <t>Источники финансирования дефицита бюджета - всего</t>
  </si>
  <si>
    <t>000 90 00 00 00 00 0000 000</t>
  </si>
  <si>
    <t>ИСТОЧНИКИ ВНУТРЕННЕГО ФИНАНСИРОВАНИЯ ДЕФИЦИТОВ БЮДЖЕТОВ</t>
  </si>
  <si>
    <t>000 01 00 00 00 00 0000 000</t>
  </si>
  <si>
    <t>Погашение кредитов, предоставленных кредитными организациями в валюте Российской Федерации</t>
  </si>
  <si>
    <t>000 01 02 00 00 00 0000 800</t>
  </si>
  <si>
    <t>Погашение бюджетами муниципальных районов кредитов от  кредитных организаций в валюте Российской Федерации</t>
  </si>
  <si>
    <t>000 01 02 00 00 05 0000 810</t>
  </si>
  <si>
    <t>Получение кредитов от кредитных организаций в валюте Российской Федерации</t>
  </si>
  <si>
    <t>000 01 02 00 00 00 0000 700</t>
  </si>
  <si>
    <t>Получение кредитов от кредитных организаций бюджетами  муниципальных районов в валюте Российской Федерации</t>
  </si>
  <si>
    <t>000 01 02 00 00 05 0000 710</t>
  </si>
  <si>
    <t>Бюджетные кредиты от других бюджетов бюджетной системы Российской Федерации</t>
  </si>
  <si>
    <t>000 01 03 00 00 00 0000 000</t>
  </si>
  <si>
    <t>Получение бюджетных кредитов от других бюджетов бюджетной системы Российской  Федерации в валюте Российской  Федерации бюджетами муниципальных районов в валюте  Российской Федерации</t>
  </si>
  <si>
    <t>000 01 03 01 00 00 0000 700</t>
  </si>
  <si>
    <t>000 01 03 01 00 05 0000 710</t>
  </si>
  <si>
    <t>Погашение бюджетных кредитов, полученных от других бюджетов бюджетной системы Российской Федерации</t>
  </si>
  <si>
    <t>000 01 03 01 00 00 0000 800</t>
  </si>
  <si>
    <t>Погашение бюджетами муниципальных районов кредитов от других бюджетов бюджетной системы Российской Федерации</t>
  </si>
  <si>
    <t>000 01 03 01 00 05 0000 810</t>
  </si>
  <si>
    <t xml:space="preserve">Уменьшение прочих остатков денежных средств бюджетов </t>
  </si>
  <si>
    <t>000 01 05 02 00 00 0000 600</t>
  </si>
  <si>
    <t xml:space="preserve">Уменьшение прочих остатков  средств бюджетов </t>
  </si>
  <si>
    <t>000 01 05 02 01 00 0000 610</t>
  </si>
  <si>
    <t>Уменьшение прочих остатков денежных средств бюджетов муниципальных районов</t>
  </si>
  <si>
    <t>000 01 05 02 01 05 0000 610</t>
  </si>
  <si>
    <t>Операции по управлению остатками средств на единых счетах бюджетов</t>
  </si>
  <si>
    <t>000 01 05 02 00 00 0000 000</t>
  </si>
  <si>
    <t>Увеличение финансовых активов в государственной (муниципальной) собственности за счет средств организаций, лицевые счета которым открыты в территориаьных органах Федерального казначейства или в финансовых органах в соответствии с законодательством Российской Федерации</t>
  </si>
  <si>
    <t>000 01 05 02 01 00 0000 500</t>
  </si>
  <si>
    <t>Увеличение прочих остатков денежных средств бюджетов муниципальных районов</t>
  </si>
  <si>
    <t>000 01 05 02 01 05 0000 510</t>
  </si>
  <si>
    <t>Изменение остатков средств,всего</t>
  </si>
  <si>
    <t>000 01 05 00 00 00 0000 000</t>
  </si>
  <si>
    <t>_____________________</t>
  </si>
  <si>
    <t>0105</t>
  </si>
  <si>
    <t>Судебная  система</t>
  </si>
  <si>
    <t xml:space="preserve">Прочие субсидии бюджетам муниц.районов на повышение оплаты труда работников муниц.учреждений культуры в соответствии с Указом Президента  РФ от 07.05.2012 г №597 "О мероприятиях по реализации государственной социальной политики" </t>
  </si>
  <si>
    <t>000 2 02 10000 00 0000 150</t>
  </si>
  <si>
    <t xml:space="preserve"> 000 2 02 20000 00 0000 150</t>
  </si>
  <si>
    <t>000 2 02 29999 00 0000 150</t>
  </si>
  <si>
    <t>000 2 02 30000 00 0000 150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</si>
  <si>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</si>
  <si>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</si>
  <si>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>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</si>
  <si>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</si>
  <si>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000 1 11 09040 00 0000 120 </t>
  </si>
  <si>
    <t>000 2 02 35118 00 0000 150</t>
  </si>
  <si>
    <t>Субвенции бюджетам на осуществление первичного воинского учета на территориях, где отсутствуют военные комиссариаты</t>
  </si>
  <si>
    <t>Субвенции бюджетам муниципальных районов на осуществление первичного воинского учета на территориях, где отсутствуют военные комиссариаты</t>
  </si>
  <si>
    <t>Иные межбюджетные трансферты</t>
  </si>
  <si>
    <t>000 202 400000 00 0000 150</t>
  </si>
  <si>
    <t>0310</t>
  </si>
  <si>
    <t>Защита населения и территорий от чрезвычайных ситуаций природного и техногенного характера, пожарная безопасность</t>
  </si>
  <si>
    <t>0503</t>
  </si>
  <si>
    <t>Благоустройство</t>
  </si>
  <si>
    <t>Возврат остатков  субсидий, субвенций и иных межбюджетных трансфертов,имеющих целевое значение, прошлых лет</t>
  </si>
  <si>
    <t xml:space="preserve">000 2 19 6000 10 6347 150 </t>
  </si>
  <si>
    <t>000 1 06 00000 00 0000 000</t>
  </si>
  <si>
    <t>000 1 06 01030 10 0000 110</t>
  </si>
  <si>
    <t>000 1 05 03000 10 0000 110</t>
  </si>
  <si>
    <t>Налоги на имущество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</si>
  <si>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</si>
  <si>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</si>
  <si>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Земельный налог с физических лиц, обладающих земельным участком расположенном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</si>
  <si>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000 1 06 06033 10 0000 110</t>
  </si>
  <si>
    <t>000 1 06 06043 10 0000 110</t>
  </si>
  <si>
    <t>000 1 11 05025 10 0000 120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</si>
  <si>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 бюджетных и автономных учреждений)</t>
  </si>
  <si>
    <t>000 1 11 05035 10 0000 120</t>
  </si>
  <si>
    <t>Прочие межбюджетные трансферты</t>
  </si>
  <si>
    <t>000 202 49999 10 0000  150</t>
  </si>
  <si>
    <t xml:space="preserve">000 2 02 29999 10 9210 150 </t>
  </si>
  <si>
    <t>000 2 02 29999 10 0000 150</t>
  </si>
  <si>
    <t>000 2 02 16001 10 0000 150</t>
  </si>
  <si>
    <t>000 2 02 15001 10 0000 150</t>
  </si>
  <si>
    <t>Глава администрации Майского сельсовета</t>
  </si>
  <si>
    <t xml:space="preserve">000 1 11 09045 10 0000 120 </t>
  </si>
  <si>
    <t>000 2 02 35118 10 9603 150</t>
  </si>
  <si>
    <t>Н.А.Баукова</t>
  </si>
  <si>
    <t>0502</t>
  </si>
  <si>
    <t>об исполнении  бюджета  Майского сельсовета Малосердобинского  района  на  01.08.2024 г.</t>
  </si>
  <si>
    <t>Уточненный план на 01.08.2024 год</t>
  </si>
  <si>
    <t xml:space="preserve"> План на 01.08.2024 года</t>
  </si>
  <si>
    <t>Исполнено на 01.08.2024г</t>
  </si>
  <si>
    <t>% исполнения к плану июля 2024 года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</si>
</sst>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00000"/>
  </numFmts>
  <fonts count="14">
    <font>
      <sz val="10"/>
      <name val="Arial Cyr"/>
      <family val="2"/>
      <charset val="204"/>
    </font>
    <font>
      <b/>
      <sz val="10"/>
      <name val="Arial Cyr"/>
      <family val="2"/>
      <charset val="204"/>
    </font>
    <font>
      <i/>
      <sz val="8"/>
      <color indexed="23"/>
      <name val="Arial Cyr"/>
      <family val="2"/>
      <charset val="204"/>
    </font>
    <font>
      <sz val="10"/>
      <color indexed="62"/>
      <name val="Arial Cyr"/>
      <family val="2"/>
      <charset val="204"/>
    </font>
    <font>
      <sz val="9"/>
      <name val="Arial Cyr"/>
      <family val="2"/>
      <charset val="204"/>
    </font>
    <font>
      <b/>
      <sz val="16"/>
      <name val="Constantia"/>
      <family val="1"/>
      <charset val="204"/>
    </font>
    <font>
      <b/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9"/>
      <name val="Arial Cyr"/>
      <family val="2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0"/>
      <name val="Arial Cyr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indexed="29"/>
        <bgColor indexed="45"/>
      </patternFill>
    </fill>
    <fill>
      <patternFill patternType="solid">
        <fgColor indexed="22"/>
        <bgColor indexed="31"/>
      </patternFill>
    </fill>
    <fill>
      <patternFill patternType="solid">
        <fgColor indexed="51"/>
        <bgColor indexed="13"/>
      </patternFill>
    </fill>
    <fill>
      <patternFill patternType="solid">
        <fgColor indexed="31"/>
        <bgColor indexed="22"/>
      </patternFill>
    </fill>
    <fill>
      <patternFill patternType="solid">
        <fgColor indexed="15"/>
        <bgColor indexed="35"/>
      </patternFill>
    </fill>
    <fill>
      <patternFill patternType="solid">
        <fgColor indexed="13"/>
        <bgColor indexed="34"/>
      </patternFill>
    </fill>
    <fill>
      <patternFill patternType="solid">
        <fgColor indexed="27"/>
        <bgColor indexed="41"/>
      </patternFill>
    </fill>
    <fill>
      <patternFill patternType="solid">
        <fgColor indexed="43"/>
        <bgColor indexed="26"/>
      </patternFill>
    </fill>
  </fills>
  <borders count="17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dashed">
        <color indexed="12"/>
      </left>
      <right style="dashed">
        <color indexed="12"/>
      </right>
      <top style="dashed">
        <color indexed="12"/>
      </top>
      <bottom style="dashed">
        <color indexed="12"/>
      </bottom>
      <diagonal/>
    </border>
    <border>
      <left style="medium">
        <color indexed="63"/>
      </left>
      <right style="thin">
        <color indexed="63"/>
      </right>
      <top style="medium">
        <color indexed="63"/>
      </top>
      <bottom style="medium">
        <color indexed="63"/>
      </bottom>
      <diagonal/>
    </border>
    <border>
      <left style="thin">
        <color indexed="63"/>
      </left>
      <right style="thin">
        <color indexed="63"/>
      </right>
      <top style="medium">
        <color indexed="63"/>
      </top>
      <bottom style="medium">
        <color indexed="63"/>
      </bottom>
      <diagonal/>
    </border>
    <border>
      <left style="medium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medium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medium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medium">
        <color indexed="63"/>
      </bottom>
      <diagonal/>
    </border>
    <border>
      <left style="medium">
        <color indexed="63"/>
      </left>
      <right style="thin">
        <color indexed="63"/>
      </right>
      <top/>
      <bottom style="medium">
        <color indexed="63"/>
      </bottom>
      <diagonal/>
    </border>
    <border>
      <left/>
      <right style="thin">
        <color indexed="63"/>
      </right>
      <top/>
      <bottom style="medium">
        <color indexed="63"/>
      </bottom>
      <diagonal/>
    </border>
    <border>
      <left/>
      <right style="thin">
        <color indexed="63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4">
    <xf numFmtId="0" fontId="0" fillId="0" borderId="0"/>
    <xf numFmtId="0" fontId="13" fillId="0" borderId="2" applyNumberFormat="0">
      <alignment horizontal="right" vertical="top"/>
    </xf>
    <xf numFmtId="0" fontId="13" fillId="0" borderId="2" applyNumberFormat="0">
      <alignment horizontal="right" vertical="top"/>
    </xf>
    <xf numFmtId="0" fontId="13" fillId="2" borderId="2" applyNumberFormat="0">
      <alignment horizontal="right" vertical="top"/>
    </xf>
    <xf numFmtId="49" fontId="13" fillId="3" borderId="2">
      <alignment horizontal="left" vertical="top"/>
    </xf>
    <xf numFmtId="49" fontId="1" fillId="0" borderId="2">
      <alignment horizontal="left" vertical="top"/>
    </xf>
    <xf numFmtId="0" fontId="13" fillId="4" borderId="2">
      <alignment horizontal="left" vertical="top" wrapText="1"/>
    </xf>
    <xf numFmtId="0" fontId="1" fillId="0" borderId="2">
      <alignment horizontal="left" vertical="top" wrapText="1"/>
    </xf>
    <xf numFmtId="0" fontId="13" fillId="5" borderId="2">
      <alignment horizontal="left" vertical="top" wrapText="1"/>
    </xf>
    <xf numFmtId="0" fontId="13" fillId="6" borderId="2">
      <alignment horizontal="left" vertical="top" wrapText="1"/>
    </xf>
    <xf numFmtId="0" fontId="13" fillId="7" borderId="2">
      <alignment horizontal="left" vertical="top" wrapText="1"/>
    </xf>
    <xf numFmtId="0" fontId="13" fillId="8" borderId="2">
      <alignment horizontal="left" vertical="top" wrapText="1"/>
    </xf>
    <xf numFmtId="0" fontId="13" fillId="0" borderId="2">
      <alignment horizontal="left" vertical="top" wrapText="1"/>
    </xf>
    <xf numFmtId="0" fontId="2" fillId="0" borderId="0">
      <alignment horizontal="left" vertical="top"/>
    </xf>
    <xf numFmtId="0" fontId="13" fillId="4" borderId="3" applyNumberFormat="0">
      <alignment horizontal="right" vertical="top"/>
    </xf>
    <xf numFmtId="0" fontId="13" fillId="5" borderId="3" applyNumberFormat="0">
      <alignment horizontal="right" vertical="top"/>
    </xf>
    <xf numFmtId="0" fontId="13" fillId="0" borderId="2" applyNumberFormat="0">
      <alignment horizontal="right" vertical="top"/>
    </xf>
    <xf numFmtId="0" fontId="13" fillId="0" borderId="2" applyNumberFormat="0">
      <alignment horizontal="right" vertical="top"/>
    </xf>
    <xf numFmtId="0" fontId="13" fillId="6" borderId="3" applyNumberFormat="0">
      <alignment horizontal="right" vertical="top"/>
    </xf>
    <xf numFmtId="0" fontId="13" fillId="0" borderId="2" applyNumberFormat="0">
      <alignment horizontal="right" vertical="top"/>
    </xf>
    <xf numFmtId="49" fontId="3" fillId="9" borderId="2">
      <alignment horizontal="left" vertical="top" wrapText="1"/>
    </xf>
    <xf numFmtId="49" fontId="13" fillId="0" borderId="2">
      <alignment horizontal="left" vertical="top" wrapText="1"/>
    </xf>
    <xf numFmtId="0" fontId="13" fillId="8" borderId="2">
      <alignment horizontal="left" vertical="top" wrapText="1"/>
    </xf>
    <xf numFmtId="0" fontId="13" fillId="0" borderId="2">
      <alignment horizontal="left" vertical="top" wrapText="1"/>
    </xf>
  </cellStyleXfs>
  <cellXfs count="93">
    <xf numFmtId="0" fontId="0" fillId="0" borderId="0" xfId="0"/>
    <xf numFmtId="49" fontId="4" fillId="0" borderId="0" xfId="0" applyNumberFormat="1" applyFont="1"/>
    <xf numFmtId="49" fontId="4" fillId="0" borderId="0" xfId="0" applyNumberFormat="1" applyFont="1" applyAlignment="1">
      <alignment horizontal="center"/>
    </xf>
    <xf numFmtId="4" fontId="4" fillId="0" borderId="0" xfId="0" applyNumberFormat="1" applyFont="1"/>
    <xf numFmtId="164" fontId="4" fillId="0" borderId="0" xfId="0" applyNumberFormat="1" applyFont="1" applyAlignment="1">
      <alignment horizontal="right"/>
    </xf>
    <xf numFmtId="0" fontId="4" fillId="0" borderId="0" xfId="0" applyFont="1"/>
    <xf numFmtId="49" fontId="5" fillId="0" borderId="0" xfId="0" applyNumberFormat="1" applyFont="1" applyFill="1" applyAlignment="1">
      <alignment horizontal="center"/>
    </xf>
    <xf numFmtId="164" fontId="4" fillId="0" borderId="0" xfId="0" applyNumberFormat="1" applyFont="1" applyFill="1" applyAlignment="1">
      <alignment horizontal="right"/>
    </xf>
    <xf numFmtId="49" fontId="4" fillId="0" borderId="0" xfId="0" applyNumberFormat="1" applyFont="1" applyFill="1" applyBorder="1" applyAlignment="1">
      <alignment horizontal="center" wrapText="1"/>
    </xf>
    <xf numFmtId="49" fontId="4" fillId="0" borderId="0" xfId="0" applyNumberFormat="1" applyFont="1" applyFill="1" applyBorder="1" applyAlignment="1">
      <alignment horizontal="center"/>
    </xf>
    <xf numFmtId="49" fontId="4" fillId="0" borderId="0" xfId="0" applyNumberFormat="1" applyFont="1" applyFill="1" applyBorder="1" applyAlignment="1">
      <alignment horizontal="right"/>
    </xf>
    <xf numFmtId="164" fontId="4" fillId="0" borderId="0" xfId="0" applyNumberFormat="1" applyFont="1" applyFill="1" applyBorder="1" applyAlignment="1">
      <alignment horizontal="right"/>
    </xf>
    <xf numFmtId="49" fontId="6" fillId="0" borderId="4" xfId="0" applyNumberFormat="1" applyFont="1" applyFill="1" applyBorder="1" applyAlignment="1">
      <alignment horizontal="center" vertical="center" wrapText="1"/>
    </xf>
    <xf numFmtId="49" fontId="6" fillId="0" borderId="5" xfId="0" applyNumberFormat="1" applyFont="1" applyFill="1" applyBorder="1" applyAlignment="1">
      <alignment horizontal="center" vertical="center" wrapText="1"/>
    </xf>
    <xf numFmtId="4" fontId="6" fillId="0" borderId="5" xfId="0" applyNumberFormat="1" applyFont="1" applyFill="1" applyBorder="1" applyAlignment="1">
      <alignment horizontal="center" vertical="center" wrapText="1"/>
    </xf>
    <xf numFmtId="164" fontId="6" fillId="0" borderId="5" xfId="0" applyNumberFormat="1" applyFont="1" applyFill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left"/>
    </xf>
    <xf numFmtId="49" fontId="7" fillId="0" borderId="5" xfId="0" applyNumberFormat="1" applyFont="1" applyBorder="1" applyAlignment="1">
      <alignment horizontal="center"/>
    </xf>
    <xf numFmtId="164" fontId="7" fillId="0" borderId="5" xfId="0" applyNumberFormat="1" applyFont="1" applyFill="1" applyBorder="1" applyAlignment="1">
      <alignment horizontal="center"/>
    </xf>
    <xf numFmtId="164" fontId="7" fillId="0" borderId="5" xfId="0" applyNumberFormat="1" applyFont="1" applyBorder="1" applyAlignment="1">
      <alignment horizontal="center"/>
    </xf>
    <xf numFmtId="0" fontId="8" fillId="0" borderId="0" xfId="0" applyFont="1"/>
    <xf numFmtId="49" fontId="7" fillId="0" borderId="6" xfId="0" applyNumberFormat="1" applyFont="1" applyBorder="1" applyAlignment="1">
      <alignment horizontal="left"/>
    </xf>
    <xf numFmtId="49" fontId="7" fillId="0" borderId="7" xfId="0" applyNumberFormat="1" applyFont="1" applyBorder="1" applyAlignment="1">
      <alignment horizontal="center"/>
    </xf>
    <xf numFmtId="164" fontId="7" fillId="0" borderId="7" xfId="0" applyNumberFormat="1" applyFont="1" applyFill="1" applyBorder="1" applyAlignment="1">
      <alignment horizontal="center"/>
    </xf>
    <xf numFmtId="164" fontId="7" fillId="0" borderId="7" xfId="0" applyNumberFormat="1" applyFont="1" applyBorder="1" applyAlignment="1">
      <alignment horizontal="center"/>
    </xf>
    <xf numFmtId="49" fontId="9" fillId="0" borderId="8" xfId="0" applyNumberFormat="1" applyFont="1" applyBorder="1" applyAlignment="1">
      <alignment horizontal="left" vertical="center" wrapText="1"/>
    </xf>
    <xf numFmtId="49" fontId="9" fillId="0" borderId="1" xfId="0" applyNumberFormat="1" applyFont="1" applyBorder="1" applyAlignment="1">
      <alignment horizontal="center"/>
    </xf>
    <xf numFmtId="164" fontId="9" fillId="0" borderId="1" xfId="0" applyNumberFormat="1" applyFont="1" applyFill="1" applyBorder="1" applyAlignment="1">
      <alignment horizontal="center"/>
    </xf>
    <xf numFmtId="164" fontId="9" fillId="0" borderId="7" xfId="0" applyNumberFormat="1" applyFont="1" applyBorder="1" applyAlignment="1">
      <alignment horizontal="center"/>
    </xf>
    <xf numFmtId="49" fontId="7" fillId="0" borderId="8" xfId="0" applyNumberFormat="1" applyFont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center"/>
    </xf>
    <xf numFmtId="164" fontId="7" fillId="0" borderId="1" xfId="0" applyNumberFormat="1" applyFont="1" applyFill="1" applyBorder="1" applyAlignment="1">
      <alignment horizontal="center"/>
    </xf>
    <xf numFmtId="49" fontId="7" fillId="0" borderId="4" xfId="0" applyNumberFormat="1" applyFont="1" applyBorder="1" applyAlignment="1">
      <alignment horizontal="left" vertical="center" wrapText="1"/>
    </xf>
    <xf numFmtId="49" fontId="7" fillId="0" borderId="6" xfId="0" applyNumberFormat="1" applyFont="1" applyBorder="1" applyAlignment="1">
      <alignment horizontal="left" vertical="center" wrapText="1"/>
    </xf>
    <xf numFmtId="164" fontId="9" fillId="0" borderId="1" xfId="0" applyNumberFormat="1" applyFont="1" applyBorder="1" applyAlignment="1">
      <alignment horizontal="center"/>
    </xf>
    <xf numFmtId="164" fontId="7" fillId="0" borderId="1" xfId="0" applyNumberFormat="1" applyFont="1" applyBorder="1" applyAlignment="1">
      <alignment horizontal="center"/>
    </xf>
    <xf numFmtId="0" fontId="9" fillId="0" borderId="1" xfId="0" applyFont="1" applyFill="1" applyBorder="1" applyAlignment="1">
      <alignment horizontal="left" vertical="top" wrapText="1"/>
    </xf>
    <xf numFmtId="49" fontId="9" fillId="0" borderId="1" xfId="0" applyNumberFormat="1" applyFont="1" applyFill="1" applyBorder="1" applyAlignment="1">
      <alignment horizontal="center"/>
    </xf>
    <xf numFmtId="165" fontId="9" fillId="0" borderId="8" xfId="0" applyNumberFormat="1" applyFont="1" applyBorder="1" applyAlignment="1">
      <alignment horizontal="left" vertical="center" wrapText="1"/>
    </xf>
    <xf numFmtId="49" fontId="10" fillId="0" borderId="1" xfId="0" applyNumberFormat="1" applyFont="1" applyBorder="1" applyAlignment="1">
      <alignment horizontal="center"/>
    </xf>
    <xf numFmtId="164" fontId="10" fillId="0" borderId="1" xfId="0" applyNumberFormat="1" applyFont="1" applyBorder="1" applyAlignment="1">
      <alignment horizontal="center"/>
    </xf>
    <xf numFmtId="164" fontId="10" fillId="0" borderId="1" xfId="0" applyNumberFormat="1" applyFont="1" applyFill="1" applyBorder="1" applyAlignment="1">
      <alignment horizontal="center"/>
    </xf>
    <xf numFmtId="164" fontId="10" fillId="0" borderId="7" xfId="0" applyNumberFormat="1" applyFont="1" applyBorder="1" applyAlignment="1">
      <alignment horizontal="center"/>
    </xf>
    <xf numFmtId="0" fontId="9" fillId="0" borderId="9" xfId="0" applyFont="1" applyBorder="1" applyAlignment="1">
      <alignment horizontal="left" wrapText="1"/>
    </xf>
    <xf numFmtId="49" fontId="11" fillId="0" borderId="10" xfId="0" applyNumberFormat="1" applyFont="1" applyBorder="1" applyAlignment="1">
      <alignment horizontal="center"/>
    </xf>
    <xf numFmtId="164" fontId="11" fillId="0" borderId="10" xfId="0" applyNumberFormat="1" applyFont="1" applyFill="1" applyBorder="1" applyAlignment="1">
      <alignment horizontal="center"/>
    </xf>
    <xf numFmtId="164" fontId="11" fillId="0" borderId="10" xfId="0" applyNumberFormat="1" applyFont="1" applyBorder="1" applyAlignment="1">
      <alignment horizontal="center"/>
    </xf>
    <xf numFmtId="0" fontId="1" fillId="0" borderId="0" xfId="0" applyFont="1"/>
    <xf numFmtId="49" fontId="7" fillId="0" borderId="1" xfId="0" applyNumberFormat="1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left" vertical="center"/>
    </xf>
    <xf numFmtId="49" fontId="7" fillId="0" borderId="1" xfId="0" applyNumberFormat="1" applyFont="1" applyFill="1" applyBorder="1" applyAlignment="1">
      <alignment horizontal="center" vertical="center"/>
    </xf>
    <xf numFmtId="164" fontId="7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center" vertical="center"/>
    </xf>
    <xf numFmtId="164" fontId="9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left" vertical="center"/>
    </xf>
    <xf numFmtId="49" fontId="11" fillId="0" borderId="1" xfId="0" applyNumberFormat="1" applyFont="1" applyFill="1" applyBorder="1" applyAlignment="1">
      <alignment horizontal="left" vertical="center" wrapText="1"/>
    </xf>
    <xf numFmtId="49" fontId="11" fillId="0" borderId="1" xfId="0" applyNumberFormat="1" applyFont="1" applyFill="1" applyBorder="1" applyAlignment="1">
      <alignment horizontal="left" vertical="center"/>
    </xf>
    <xf numFmtId="164" fontId="11" fillId="0" borderId="1" xfId="0" applyNumberFormat="1" applyFont="1" applyFill="1" applyBorder="1" applyAlignment="1">
      <alignment horizontal="center" vertical="center"/>
    </xf>
    <xf numFmtId="164" fontId="10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left" vertical="center" wrapText="1"/>
    </xf>
    <xf numFmtId="49" fontId="9" fillId="0" borderId="0" xfId="0" applyNumberFormat="1" applyFont="1" applyFill="1" applyBorder="1" applyAlignment="1">
      <alignment horizontal="center" vertical="center"/>
    </xf>
    <xf numFmtId="4" fontId="9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4" fontId="7" fillId="0" borderId="0" xfId="0" applyNumberFormat="1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center" vertical="center"/>
    </xf>
    <xf numFmtId="165" fontId="7" fillId="0" borderId="8" xfId="0" applyNumberFormat="1" applyFont="1" applyBorder="1" applyAlignment="1">
      <alignment horizontal="left" vertical="center" wrapText="1"/>
    </xf>
    <xf numFmtId="0" fontId="10" fillId="0" borderId="8" xfId="0" applyNumberFormat="1" applyFont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top" wrapText="1"/>
    </xf>
    <xf numFmtId="49" fontId="10" fillId="0" borderId="1" xfId="0" applyNumberFormat="1" applyFont="1" applyFill="1" applyBorder="1" applyAlignment="1">
      <alignment horizontal="center"/>
    </xf>
    <xf numFmtId="0" fontId="10" fillId="0" borderId="9" xfId="0" applyFont="1" applyBorder="1" applyAlignment="1">
      <alignment horizontal="left" wrapText="1"/>
    </xf>
    <xf numFmtId="49" fontId="11" fillId="0" borderId="12" xfId="0" applyNumberFormat="1" applyFont="1" applyBorder="1" applyAlignment="1">
      <alignment horizontal="left" vertical="center" wrapText="1"/>
    </xf>
    <xf numFmtId="164" fontId="9" fillId="0" borderId="11" xfId="0" applyNumberFormat="1" applyFont="1" applyBorder="1" applyAlignment="1">
      <alignment horizontal="center"/>
    </xf>
    <xf numFmtId="164" fontId="9" fillId="0" borderId="11" xfId="0" applyNumberFormat="1" applyFont="1" applyFill="1" applyBorder="1" applyAlignment="1">
      <alignment horizontal="center"/>
    </xf>
    <xf numFmtId="0" fontId="9" fillId="0" borderId="13" xfId="0" applyFont="1" applyBorder="1" applyAlignment="1">
      <alignment horizontal="left" wrapText="1"/>
    </xf>
    <xf numFmtId="49" fontId="9" fillId="0" borderId="10" xfId="0" applyNumberFormat="1" applyFont="1" applyBorder="1" applyAlignment="1">
      <alignment horizontal="center"/>
    </xf>
    <xf numFmtId="164" fontId="9" fillId="0" borderId="10" xfId="0" applyNumberFormat="1" applyFont="1" applyBorder="1" applyAlignment="1">
      <alignment horizontal="center"/>
    </xf>
    <xf numFmtId="0" fontId="7" fillId="0" borderId="13" xfId="0" applyFont="1" applyBorder="1" applyAlignment="1">
      <alignment horizontal="left" wrapText="1"/>
    </xf>
    <xf numFmtId="49" fontId="7" fillId="0" borderId="10" xfId="0" applyNumberFormat="1" applyFont="1" applyBorder="1" applyAlignment="1">
      <alignment horizontal="center"/>
    </xf>
    <xf numFmtId="164" fontId="7" fillId="0" borderId="10" xfId="0" applyNumberFormat="1" applyFont="1" applyBorder="1" applyAlignment="1">
      <alignment horizontal="center"/>
    </xf>
    <xf numFmtId="164" fontId="9" fillId="0" borderId="10" xfId="0" applyNumberFormat="1" applyFont="1" applyFill="1" applyBorder="1" applyAlignment="1">
      <alignment horizontal="center"/>
    </xf>
    <xf numFmtId="0" fontId="7" fillId="0" borderId="14" xfId="0" applyNumberFormat="1" applyFont="1" applyBorder="1" applyAlignment="1" applyProtection="1">
      <alignment horizontal="left" vertical="center" wrapText="1"/>
    </xf>
    <xf numFmtId="49" fontId="5" fillId="0" borderId="0" xfId="0" applyNumberFormat="1" applyFont="1" applyFill="1" applyBorder="1" applyAlignment="1">
      <alignment horizontal="center"/>
    </xf>
    <xf numFmtId="0" fontId="9" fillId="0" borderId="15" xfId="0" applyFont="1" applyBorder="1" applyAlignment="1">
      <alignment wrapText="1"/>
    </xf>
    <xf numFmtId="0" fontId="9" fillId="0" borderId="16" xfId="0" applyFont="1" applyBorder="1" applyAlignment="1">
      <alignment wrapText="1"/>
    </xf>
    <xf numFmtId="0" fontId="9" fillId="0" borderId="0" xfId="0" applyFont="1" applyAlignment="1">
      <alignment wrapText="1"/>
    </xf>
    <xf numFmtId="49" fontId="5" fillId="0" borderId="0" xfId="0" applyNumberFormat="1" applyFont="1" applyFill="1" applyBorder="1" applyAlignment="1"/>
    <xf numFmtId="0" fontId="7" fillId="0" borderId="0" xfId="0" applyFont="1" applyFill="1" applyBorder="1" applyAlignment="1">
      <alignment vertical="center"/>
    </xf>
    <xf numFmtId="164" fontId="12" fillId="0" borderId="0" xfId="0" applyNumberFormat="1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/>
    </xf>
    <xf numFmtId="49" fontId="1" fillId="0" borderId="0" xfId="0" applyNumberFormat="1" applyFont="1" applyFill="1" applyBorder="1" applyAlignment="1">
      <alignment horizontal="right"/>
    </xf>
    <xf numFmtId="49" fontId="7" fillId="0" borderId="1" xfId="0" applyNumberFormat="1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left" vertical="center"/>
    </xf>
  </cellXfs>
  <cellStyles count="24">
    <cellStyle name="Данные (редактируемые)" xfId="1"/>
    <cellStyle name="Данные (только для чтения)" xfId="2"/>
    <cellStyle name="Данные для удаления" xfId="3"/>
    <cellStyle name="Заголовки полей" xfId="4"/>
    <cellStyle name="Заголовки полей [печать]" xfId="5"/>
    <cellStyle name="Заголовок меры" xfId="6"/>
    <cellStyle name="Заголовок показателя [печать]" xfId="7"/>
    <cellStyle name="Заголовок показателя константы" xfId="8"/>
    <cellStyle name="Заголовок результата расчета" xfId="9"/>
    <cellStyle name="Заголовок свободного показателя" xfId="10"/>
    <cellStyle name="Значение фильтра" xfId="11"/>
    <cellStyle name="Значение фильтра [печать]" xfId="12"/>
    <cellStyle name="Информация о задаче" xfId="13"/>
    <cellStyle name="Обычный" xfId="0" builtinId="0"/>
    <cellStyle name="Отдельная ячейка" xfId="14"/>
    <cellStyle name="Отдельная ячейка - константа" xfId="15"/>
    <cellStyle name="Отдельная ячейка - константа [печать]" xfId="16"/>
    <cellStyle name="Отдельная ячейка [печать]" xfId="17"/>
    <cellStyle name="Отдельная ячейка-результат" xfId="18"/>
    <cellStyle name="Отдельная ячейка-результат [печать]" xfId="19"/>
    <cellStyle name="Свойства элементов измерения" xfId="20"/>
    <cellStyle name="Свойства элементов измерения [печать]" xfId="21"/>
    <cellStyle name="Элементы осей" xfId="22"/>
    <cellStyle name="Элементы осей [печать]" xfId="2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7F7F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1A1A1A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99"/>
  <sheetViews>
    <sheetView tabSelected="1" view="pageBreakPreview" topLeftCell="A93" zoomScaleNormal="90" zoomScaleSheetLayoutView="100" workbookViewId="0">
      <selection activeCell="D95" sqref="D95"/>
    </sheetView>
  </sheetViews>
  <sheetFormatPr defaultColWidth="9.109375" defaultRowHeight="11.4"/>
  <cols>
    <col min="1" max="1" width="57.5546875" style="1" customWidth="1"/>
    <col min="2" max="2" width="29.5546875" style="2" customWidth="1"/>
    <col min="3" max="3" width="14.44140625" style="3" customWidth="1"/>
    <col min="4" max="4" width="14.33203125" style="3" customWidth="1"/>
    <col min="5" max="5" width="14" style="3" customWidth="1"/>
    <col min="6" max="6" width="11" style="3" customWidth="1"/>
    <col min="7" max="7" width="12.109375" style="4" customWidth="1"/>
    <col min="8" max="16384" width="9.109375" style="5"/>
  </cols>
  <sheetData>
    <row r="1" spans="1:7" ht="21">
      <c r="A1" s="89" t="s">
        <v>0</v>
      </c>
      <c r="B1" s="89"/>
      <c r="C1" s="89"/>
      <c r="D1" s="89"/>
      <c r="E1" s="89"/>
      <c r="F1" s="6"/>
      <c r="G1" s="7"/>
    </row>
    <row r="2" spans="1:7" ht="21">
      <c r="A2" s="86" t="s">
        <v>177</v>
      </c>
      <c r="B2" s="86"/>
      <c r="C2" s="86"/>
      <c r="D2" s="86"/>
      <c r="E2" s="86"/>
      <c r="F2" s="82"/>
      <c r="G2" s="7"/>
    </row>
    <row r="3" spans="1:7">
      <c r="A3" s="8"/>
      <c r="B3" s="9"/>
      <c r="C3" s="10"/>
      <c r="D3" s="10"/>
      <c r="E3" s="11"/>
      <c r="F3" s="11"/>
      <c r="G3" s="7"/>
    </row>
    <row r="4" spans="1:7" ht="13.8" thickBot="1">
      <c r="A4" s="9"/>
      <c r="B4" s="9"/>
      <c r="C4" s="10"/>
      <c r="D4" s="10"/>
      <c r="E4" s="90" t="s">
        <v>1</v>
      </c>
      <c r="F4" s="90"/>
      <c r="G4" s="90"/>
    </row>
    <row r="5" spans="1:7" ht="78.75" customHeight="1" thickBot="1">
      <c r="A5" s="12" t="s">
        <v>2</v>
      </c>
      <c r="B5" s="13" t="s">
        <v>3</v>
      </c>
      <c r="C5" s="14" t="s">
        <v>178</v>
      </c>
      <c r="D5" s="14" t="s">
        <v>179</v>
      </c>
      <c r="E5" s="14" t="s">
        <v>180</v>
      </c>
      <c r="F5" s="13" t="s">
        <v>4</v>
      </c>
      <c r="G5" s="15" t="s">
        <v>181</v>
      </c>
    </row>
    <row r="6" spans="1:7" s="20" customFormat="1" ht="16.5" customHeight="1" thickBot="1">
      <c r="A6" s="16" t="s">
        <v>5</v>
      </c>
      <c r="B6" s="17" t="s">
        <v>6</v>
      </c>
      <c r="C6" s="18">
        <f>SUM(C8+C9+C10+C12+C16)</f>
        <v>2901.1</v>
      </c>
      <c r="D6" s="18">
        <v>1810.7</v>
      </c>
      <c r="E6" s="18">
        <v>1810.7</v>
      </c>
      <c r="F6" s="18">
        <f t="shared" ref="F6:F32" si="0">E6/C6*100</f>
        <v>62.414256661266421</v>
      </c>
      <c r="G6" s="19">
        <f t="shared" ref="G6:G9" si="1">E6/D6*100</f>
        <v>100</v>
      </c>
    </row>
    <row r="7" spans="1:7" s="20" customFormat="1" ht="18" customHeight="1">
      <c r="A7" s="21" t="s">
        <v>7</v>
      </c>
      <c r="B7" s="22" t="s">
        <v>8</v>
      </c>
      <c r="C7" s="23">
        <f>SUM(C8:C8)</f>
        <v>29</v>
      </c>
      <c r="D7" s="23">
        <f>SUM(D8:D8)</f>
        <v>18.5</v>
      </c>
      <c r="E7" s="23">
        <v>18.5</v>
      </c>
      <c r="F7" s="23">
        <f t="shared" si="0"/>
        <v>63.793103448275865</v>
      </c>
      <c r="G7" s="24">
        <f t="shared" si="1"/>
        <v>100</v>
      </c>
    </row>
    <row r="8" spans="1:7" ht="17.25" customHeight="1">
      <c r="A8" s="25" t="s">
        <v>9</v>
      </c>
      <c r="B8" s="26" t="s">
        <v>10</v>
      </c>
      <c r="C8" s="27">
        <v>29</v>
      </c>
      <c r="D8" s="27">
        <v>18.5</v>
      </c>
      <c r="E8" s="27">
        <v>18.5</v>
      </c>
      <c r="F8" s="27">
        <f t="shared" si="0"/>
        <v>63.793103448275865</v>
      </c>
      <c r="G8" s="28">
        <f t="shared" si="1"/>
        <v>100</v>
      </c>
    </row>
    <row r="9" spans="1:7" ht="35.25" customHeight="1">
      <c r="A9" s="29" t="s">
        <v>11</v>
      </c>
      <c r="B9" s="30" t="s">
        <v>12</v>
      </c>
      <c r="C9" s="31">
        <v>1000.8</v>
      </c>
      <c r="D9" s="31">
        <v>610.9</v>
      </c>
      <c r="E9" s="31">
        <v>610.9</v>
      </c>
      <c r="F9" s="31">
        <f t="shared" si="0"/>
        <v>61.041167066346922</v>
      </c>
      <c r="G9" s="24">
        <f t="shared" si="1"/>
        <v>100</v>
      </c>
    </row>
    <row r="10" spans="1:7" s="20" customFormat="1" ht="17.25" customHeight="1">
      <c r="A10" s="29" t="s">
        <v>13</v>
      </c>
      <c r="B10" s="30" t="s">
        <v>14</v>
      </c>
      <c r="C10" s="31">
        <f>SUM(C11)</f>
        <v>245.1</v>
      </c>
      <c r="D10" s="31">
        <f>SUM(D11)</f>
        <v>150</v>
      </c>
      <c r="E10" s="31">
        <f>SUM(E11)</f>
        <v>150</v>
      </c>
      <c r="F10" s="31">
        <f>E10/C10*100</f>
        <v>61.199510403916769</v>
      </c>
      <c r="G10" s="24">
        <f>SUM(G11)</f>
        <v>0</v>
      </c>
    </row>
    <row r="11" spans="1:7" ht="18" customHeight="1">
      <c r="A11" s="25" t="s">
        <v>15</v>
      </c>
      <c r="B11" s="26" t="s">
        <v>156</v>
      </c>
      <c r="C11" s="27">
        <v>245.1</v>
      </c>
      <c r="D11" s="27">
        <v>150</v>
      </c>
      <c r="E11" s="27">
        <v>150</v>
      </c>
      <c r="F11" s="27">
        <f>SUM(F10)</f>
        <v>61.199510403916769</v>
      </c>
      <c r="G11" s="28">
        <v>0</v>
      </c>
    </row>
    <row r="12" spans="1:7" s="20" customFormat="1" ht="19.5" customHeight="1" thickBot="1">
      <c r="A12" s="29" t="s">
        <v>157</v>
      </c>
      <c r="B12" s="30" t="s">
        <v>154</v>
      </c>
      <c r="C12" s="31">
        <f>(C13+C14+C15)</f>
        <v>1315.6</v>
      </c>
      <c r="D12" s="31">
        <f>(D13+D14+D15)</f>
        <v>823.40000000000009</v>
      </c>
      <c r="E12" s="31">
        <f>(E13+E14+E15)</f>
        <v>823.40000000000009</v>
      </c>
      <c r="F12" s="31">
        <f t="shared" si="0"/>
        <v>62.587412587412594</v>
      </c>
      <c r="G12" s="24">
        <f t="shared" ref="G12:G21" si="2">E12/D12*100</f>
        <v>100</v>
      </c>
    </row>
    <row r="13" spans="1:7" s="20" customFormat="1" ht="81.599999999999994" customHeight="1" thickBot="1">
      <c r="A13" s="83" t="s">
        <v>158</v>
      </c>
      <c r="B13" s="26" t="s">
        <v>155</v>
      </c>
      <c r="C13" s="27">
        <v>136</v>
      </c>
      <c r="D13" s="27">
        <v>29.6</v>
      </c>
      <c r="E13" s="27">
        <v>29.6</v>
      </c>
      <c r="F13" s="27">
        <f t="shared" si="0"/>
        <v>21.764705882352942</v>
      </c>
      <c r="G13" s="28">
        <f t="shared" si="2"/>
        <v>100</v>
      </c>
    </row>
    <row r="14" spans="1:7" s="20" customFormat="1" ht="78" customHeight="1" thickBot="1">
      <c r="A14" s="84" t="s">
        <v>159</v>
      </c>
      <c r="B14" s="26" t="s">
        <v>161</v>
      </c>
      <c r="C14" s="27">
        <v>866.4</v>
      </c>
      <c r="D14" s="27">
        <v>729.1</v>
      </c>
      <c r="E14" s="27">
        <v>729.1</v>
      </c>
      <c r="F14" s="27">
        <f t="shared" si="0"/>
        <v>84.152816251154206</v>
      </c>
      <c r="G14" s="28">
        <v>0</v>
      </c>
    </row>
    <row r="15" spans="1:7" s="20" customFormat="1" ht="85.2" customHeight="1" thickBot="1">
      <c r="A15" s="84" t="s">
        <v>160</v>
      </c>
      <c r="B15" s="26" t="s">
        <v>162</v>
      </c>
      <c r="C15" s="27">
        <v>313.2</v>
      </c>
      <c r="D15" s="27">
        <v>64.7</v>
      </c>
      <c r="E15" s="27">
        <v>64.7</v>
      </c>
      <c r="F15" s="27">
        <f t="shared" si="0"/>
        <v>20.657726692209451</v>
      </c>
      <c r="G15" s="28">
        <v>0</v>
      </c>
    </row>
    <row r="16" spans="1:7" s="20" customFormat="1" ht="46.8">
      <c r="A16" s="29" t="s">
        <v>16</v>
      </c>
      <c r="B16" s="30" t="s">
        <v>17</v>
      </c>
      <c r="C16" s="31">
        <f>SUM(C17+C20)</f>
        <v>310.60000000000002</v>
      </c>
      <c r="D16" s="31">
        <f>SUM(D17+D20)</f>
        <v>207.9</v>
      </c>
      <c r="E16" s="31">
        <f>SUM(E17+E20)</f>
        <v>207.9</v>
      </c>
      <c r="F16" s="31">
        <f t="shared" si="0"/>
        <v>66.934964584674816</v>
      </c>
      <c r="G16" s="24">
        <f t="shared" si="2"/>
        <v>100</v>
      </c>
    </row>
    <row r="17" spans="1:7" s="20" customFormat="1" ht="116.25" customHeight="1">
      <c r="A17" s="66" t="s">
        <v>138</v>
      </c>
      <c r="B17" s="30" t="s">
        <v>18</v>
      </c>
      <c r="C17" s="31">
        <f>SUM(C18:C19)</f>
        <v>132.19999999999999</v>
      </c>
      <c r="D17" s="31">
        <f>SUM(D18:D19)</f>
        <v>95.5</v>
      </c>
      <c r="E17" s="31">
        <f>SUM(E18:E19)</f>
        <v>95.5</v>
      </c>
      <c r="F17" s="31">
        <f t="shared" si="0"/>
        <v>72.239031770045386</v>
      </c>
      <c r="G17" s="24">
        <f t="shared" si="2"/>
        <v>100</v>
      </c>
    </row>
    <row r="18" spans="1:7" ht="80.400000000000006" customHeight="1">
      <c r="A18" s="85" t="s">
        <v>164</v>
      </c>
      <c r="B18" s="26" t="s">
        <v>163</v>
      </c>
      <c r="C18" s="27">
        <v>117.8</v>
      </c>
      <c r="D18" s="27">
        <v>87.1</v>
      </c>
      <c r="E18" s="27">
        <v>87.1</v>
      </c>
      <c r="F18" s="27">
        <f t="shared" si="0"/>
        <v>73.938879456706275</v>
      </c>
      <c r="G18" s="28">
        <f t="shared" si="2"/>
        <v>100</v>
      </c>
    </row>
    <row r="19" spans="1:7" ht="90.75" customHeight="1">
      <c r="A19" s="38" t="s">
        <v>139</v>
      </c>
      <c r="B19" s="26" t="s">
        <v>165</v>
      </c>
      <c r="C19" s="27">
        <v>14.4</v>
      </c>
      <c r="D19" s="27">
        <v>8.4</v>
      </c>
      <c r="E19" s="27">
        <v>8.4</v>
      </c>
      <c r="F19" s="27">
        <f t="shared" si="0"/>
        <v>58.333333333333336</v>
      </c>
      <c r="G19" s="28">
        <f t="shared" si="2"/>
        <v>100</v>
      </c>
    </row>
    <row r="20" spans="1:7" ht="105.75" customHeight="1">
      <c r="A20" s="67" t="s">
        <v>141</v>
      </c>
      <c r="B20" s="39" t="s">
        <v>142</v>
      </c>
      <c r="C20" s="41">
        <f>C21</f>
        <v>178.4</v>
      </c>
      <c r="D20" s="41">
        <v>112.4</v>
      </c>
      <c r="E20" s="41">
        <v>112.4</v>
      </c>
      <c r="F20" s="41">
        <f t="shared" si="0"/>
        <v>63.004484304932738</v>
      </c>
      <c r="G20" s="42">
        <f t="shared" si="2"/>
        <v>100</v>
      </c>
    </row>
    <row r="21" spans="1:7" ht="96.75" customHeight="1" thickBot="1">
      <c r="A21" s="25" t="s">
        <v>140</v>
      </c>
      <c r="B21" s="26" t="s">
        <v>173</v>
      </c>
      <c r="C21" s="27">
        <v>178.4</v>
      </c>
      <c r="D21" s="27">
        <v>112.4</v>
      </c>
      <c r="E21" s="27">
        <v>112.4</v>
      </c>
      <c r="F21" s="27">
        <f t="shared" si="0"/>
        <v>63.004484304932738</v>
      </c>
      <c r="G21" s="28">
        <f t="shared" si="2"/>
        <v>100</v>
      </c>
    </row>
    <row r="22" spans="1:7" s="20" customFormat="1" ht="18.75" customHeight="1" thickBot="1">
      <c r="A22" s="32" t="s">
        <v>19</v>
      </c>
      <c r="B22" s="17" t="s">
        <v>20</v>
      </c>
      <c r="C22" s="18">
        <f>SUM(C41+C38+C34+C24)</f>
        <v>2369.3000000000002</v>
      </c>
      <c r="D22" s="18">
        <f>D23+D43</f>
        <v>1002.6999999999999</v>
      </c>
      <c r="E22" s="18">
        <f>E23+E43</f>
        <v>1002.6999999999999</v>
      </c>
      <c r="F22" s="18">
        <f t="shared" si="0"/>
        <v>42.320516608280926</v>
      </c>
      <c r="G22" s="19">
        <f t="shared" ref="G22:G32" si="3">E22/D22*100</f>
        <v>100</v>
      </c>
    </row>
    <row r="23" spans="1:7" s="20" customFormat="1" ht="54.75" customHeight="1">
      <c r="A23" s="33" t="s">
        <v>21</v>
      </c>
      <c r="B23" s="22" t="s">
        <v>22</v>
      </c>
      <c r="C23" s="23">
        <v>1724.3</v>
      </c>
      <c r="D23" s="23">
        <f>D24+D34+D38+D41</f>
        <v>1002.6999999999999</v>
      </c>
      <c r="E23" s="23">
        <f>E24+E34+E38+E41</f>
        <v>1002.6999999999999</v>
      </c>
      <c r="F23" s="23">
        <f t="shared" si="0"/>
        <v>58.151133793423412</v>
      </c>
      <c r="G23" s="24">
        <f t="shared" si="3"/>
        <v>100</v>
      </c>
    </row>
    <row r="24" spans="1:7" s="20" customFormat="1" ht="31.2">
      <c r="A24" s="29" t="s">
        <v>23</v>
      </c>
      <c r="B24" s="30" t="s">
        <v>134</v>
      </c>
      <c r="C24" s="31">
        <f>C25+C33</f>
        <v>965.5</v>
      </c>
      <c r="D24" s="31">
        <f>D25+D33</f>
        <v>563.29999999999995</v>
      </c>
      <c r="E24" s="31">
        <f>E25+E33</f>
        <v>563.29999999999995</v>
      </c>
      <c r="F24" s="31">
        <f t="shared" si="0"/>
        <v>58.342827550491968</v>
      </c>
      <c r="G24" s="24">
        <f t="shared" si="3"/>
        <v>100</v>
      </c>
    </row>
    <row r="25" spans="1:7" ht="31.2">
      <c r="A25" s="25" t="s">
        <v>24</v>
      </c>
      <c r="B25" s="26" t="s">
        <v>171</v>
      </c>
      <c r="C25" s="34">
        <v>270.5</v>
      </c>
      <c r="D25" s="34">
        <v>157.80000000000001</v>
      </c>
      <c r="E25" s="34">
        <v>157.80000000000001</v>
      </c>
      <c r="F25" s="27">
        <f t="shared" si="0"/>
        <v>58.336414048059147</v>
      </c>
      <c r="G25" s="28">
        <f t="shared" si="3"/>
        <v>100</v>
      </c>
    </row>
    <row r="26" spans="1:7" ht="23.25" hidden="1" customHeight="1">
      <c r="A26" s="25" t="s">
        <v>25</v>
      </c>
      <c r="B26" s="26" t="s">
        <v>26</v>
      </c>
      <c r="C26" s="34"/>
      <c r="D26" s="34"/>
      <c r="E26" s="34"/>
      <c r="F26" s="27" t="e">
        <f t="shared" si="0"/>
        <v>#DIV/0!</v>
      </c>
      <c r="G26" s="28" t="e">
        <f t="shared" si="3"/>
        <v>#DIV/0!</v>
      </c>
    </row>
    <row r="27" spans="1:7" s="20" customFormat="1" ht="26.25" hidden="1" customHeight="1">
      <c r="A27" s="29" t="s">
        <v>27</v>
      </c>
      <c r="B27" s="30" t="s">
        <v>28</v>
      </c>
      <c r="C27" s="31">
        <f>SUM(C28+C30+C31)</f>
        <v>0</v>
      </c>
      <c r="D27" s="31">
        <f>SUM(D28+D30+D31)</f>
        <v>0</v>
      </c>
      <c r="E27" s="31">
        <f>SUM(E28+E30+E31)</f>
        <v>0</v>
      </c>
      <c r="F27" s="27" t="e">
        <f t="shared" si="0"/>
        <v>#DIV/0!</v>
      </c>
      <c r="G27" s="28" t="e">
        <f t="shared" si="3"/>
        <v>#DIV/0!</v>
      </c>
    </row>
    <row r="28" spans="1:7" s="20" customFormat="1" ht="26.25" hidden="1" customHeight="1">
      <c r="A28" s="25" t="s">
        <v>29</v>
      </c>
      <c r="B28" s="26" t="s">
        <v>30</v>
      </c>
      <c r="C28" s="27"/>
      <c r="D28" s="27"/>
      <c r="E28" s="27"/>
      <c r="F28" s="27" t="e">
        <f t="shared" si="0"/>
        <v>#DIV/0!</v>
      </c>
      <c r="G28" s="28" t="e">
        <f t="shared" si="3"/>
        <v>#DIV/0!</v>
      </c>
    </row>
    <row r="29" spans="1:7" s="20" customFormat="1" ht="26.25" hidden="1" customHeight="1">
      <c r="A29" s="25" t="s">
        <v>31</v>
      </c>
      <c r="B29" s="26" t="s">
        <v>32</v>
      </c>
      <c r="C29" s="27"/>
      <c r="D29" s="27"/>
      <c r="E29" s="27"/>
      <c r="F29" s="27" t="e">
        <f t="shared" si="0"/>
        <v>#DIV/0!</v>
      </c>
      <c r="G29" s="28" t="e">
        <f t="shared" si="3"/>
        <v>#DIV/0!</v>
      </c>
    </row>
    <row r="30" spans="1:7" s="20" customFormat="1" ht="41.25" hidden="1" customHeight="1">
      <c r="A30" s="25" t="s">
        <v>33</v>
      </c>
      <c r="B30" s="26" t="s">
        <v>34</v>
      </c>
      <c r="C30" s="27"/>
      <c r="D30" s="27"/>
      <c r="E30" s="27"/>
      <c r="F30" s="27" t="e">
        <f t="shared" si="0"/>
        <v>#DIV/0!</v>
      </c>
      <c r="G30" s="28" t="e">
        <f t="shared" si="3"/>
        <v>#DIV/0!</v>
      </c>
    </row>
    <row r="31" spans="1:7" ht="22.5" hidden="1" customHeight="1">
      <c r="A31" s="29" t="s">
        <v>35</v>
      </c>
      <c r="B31" s="26" t="s">
        <v>36</v>
      </c>
      <c r="C31" s="35">
        <f>SUM(C32)</f>
        <v>0</v>
      </c>
      <c r="D31" s="35">
        <f>SUM(D32)</f>
        <v>0</v>
      </c>
      <c r="E31" s="35">
        <f>E32</f>
        <v>0</v>
      </c>
      <c r="F31" s="27" t="e">
        <f t="shared" si="0"/>
        <v>#DIV/0!</v>
      </c>
      <c r="G31" s="28" t="e">
        <f t="shared" si="3"/>
        <v>#DIV/0!</v>
      </c>
    </row>
    <row r="32" spans="1:7" ht="19.5" hidden="1" customHeight="1">
      <c r="A32" s="25" t="s">
        <v>37</v>
      </c>
      <c r="B32" s="26" t="s">
        <v>38</v>
      </c>
      <c r="C32" s="34"/>
      <c r="D32" s="34"/>
      <c r="E32" s="34"/>
      <c r="F32" s="27" t="e">
        <f t="shared" si="0"/>
        <v>#DIV/0!</v>
      </c>
      <c r="G32" s="28" t="e">
        <f t="shared" si="3"/>
        <v>#DIV/0!</v>
      </c>
    </row>
    <row r="33" spans="1:7" ht="36" customHeight="1">
      <c r="A33" s="25" t="s">
        <v>25</v>
      </c>
      <c r="B33" s="26" t="s">
        <v>170</v>
      </c>
      <c r="C33" s="34">
        <v>695</v>
      </c>
      <c r="D33" s="34">
        <v>405.5</v>
      </c>
      <c r="E33" s="34">
        <v>405.5</v>
      </c>
      <c r="F33" s="27">
        <f>E33/C33*100</f>
        <v>58.345323741007192</v>
      </c>
      <c r="G33" s="28">
        <f>E33/D33*100</f>
        <v>100</v>
      </c>
    </row>
    <row r="34" spans="1:7" ht="31.2">
      <c r="A34" s="29" t="s">
        <v>39</v>
      </c>
      <c r="B34" s="26" t="s">
        <v>135</v>
      </c>
      <c r="C34" s="35">
        <f>SUM(C36)</f>
        <v>537.5</v>
      </c>
      <c r="D34" s="35">
        <f>SUM(D36)</f>
        <v>313.5</v>
      </c>
      <c r="E34" s="35">
        <f>SUM(E35)</f>
        <v>313.5</v>
      </c>
      <c r="F34" s="27">
        <f t="shared" ref="F34:F37" si="4">E34/C34*100</f>
        <v>58.325581395348834</v>
      </c>
      <c r="G34" s="28">
        <f>E34/D34*100</f>
        <v>100</v>
      </c>
    </row>
    <row r="35" spans="1:7" ht="21.75" customHeight="1">
      <c r="A35" s="68" t="s">
        <v>35</v>
      </c>
      <c r="B35" s="69" t="s">
        <v>136</v>
      </c>
      <c r="C35" s="40">
        <f>SUM(C36)</f>
        <v>537.5</v>
      </c>
      <c r="D35" s="40">
        <f>D36</f>
        <v>313.5</v>
      </c>
      <c r="E35" s="40">
        <f>E36</f>
        <v>313.5</v>
      </c>
      <c r="F35" s="41">
        <f t="shared" si="4"/>
        <v>58.325581395348834</v>
      </c>
      <c r="G35" s="42">
        <f t="shared" ref="G35:G37" si="5">E35/D35*100</f>
        <v>100</v>
      </c>
    </row>
    <row r="36" spans="1:7" ht="22.5" customHeight="1">
      <c r="A36" s="36" t="s">
        <v>37</v>
      </c>
      <c r="B36" s="37" t="s">
        <v>169</v>
      </c>
      <c r="C36" s="34">
        <f>SUM(C37)</f>
        <v>537.5</v>
      </c>
      <c r="D36" s="34">
        <f>SUM(D37)</f>
        <v>313.5</v>
      </c>
      <c r="E36" s="34">
        <f>SUM(E37)</f>
        <v>313.5</v>
      </c>
      <c r="F36" s="27">
        <f t="shared" si="4"/>
        <v>58.325581395348834</v>
      </c>
      <c r="G36" s="28">
        <f t="shared" si="5"/>
        <v>100</v>
      </c>
    </row>
    <row r="37" spans="1:7" ht="86.25" customHeight="1">
      <c r="A37" s="25" t="s">
        <v>133</v>
      </c>
      <c r="B37" s="26" t="s">
        <v>168</v>
      </c>
      <c r="C37" s="34">
        <v>537.5</v>
      </c>
      <c r="D37" s="34">
        <v>313.5</v>
      </c>
      <c r="E37" s="34">
        <v>313.5</v>
      </c>
      <c r="F37" s="27">
        <f t="shared" si="4"/>
        <v>58.325581395348834</v>
      </c>
      <c r="G37" s="28">
        <f t="shared" si="5"/>
        <v>100</v>
      </c>
    </row>
    <row r="38" spans="1:7" s="20" customFormat="1" ht="31.2">
      <c r="A38" s="29" t="s">
        <v>40</v>
      </c>
      <c r="B38" s="30" t="s">
        <v>137</v>
      </c>
      <c r="C38" s="31">
        <f>SUM(C39)</f>
        <v>136.5</v>
      </c>
      <c r="D38" s="31">
        <f>SUM(D39)</f>
        <v>76.5</v>
      </c>
      <c r="E38" s="31">
        <f>SUM(E39)</f>
        <v>76.5</v>
      </c>
      <c r="F38" s="31">
        <f>E38/C38*100</f>
        <v>56.043956043956044</v>
      </c>
      <c r="G38" s="24">
        <f>E38/D38*100</f>
        <v>100</v>
      </c>
    </row>
    <row r="39" spans="1:7" ht="51.75" customHeight="1">
      <c r="A39" s="70" t="s">
        <v>144</v>
      </c>
      <c r="B39" s="39" t="s">
        <v>143</v>
      </c>
      <c r="C39" s="40">
        <f>C40</f>
        <v>136.5</v>
      </c>
      <c r="D39" s="40">
        <f t="shared" ref="D39:E39" si="6">D40</f>
        <v>76.5</v>
      </c>
      <c r="E39" s="40">
        <f t="shared" si="6"/>
        <v>76.5</v>
      </c>
      <c r="F39" s="41">
        <f t="shared" ref="F39:F44" si="7">E39/C39*100</f>
        <v>56.043956043956044</v>
      </c>
      <c r="G39" s="42">
        <f t="shared" ref="G39:G42" si="8">E39/D39*100</f>
        <v>100</v>
      </c>
    </row>
    <row r="40" spans="1:7" ht="50.25" customHeight="1">
      <c r="A40" s="43" t="s">
        <v>145</v>
      </c>
      <c r="B40" s="26" t="s">
        <v>174</v>
      </c>
      <c r="C40" s="34">
        <v>136.5</v>
      </c>
      <c r="D40" s="34">
        <v>76.5</v>
      </c>
      <c r="E40" s="34">
        <v>76.5</v>
      </c>
      <c r="F40" s="27">
        <f t="shared" si="7"/>
        <v>56.043956043956044</v>
      </c>
      <c r="G40" s="28">
        <f t="shared" si="8"/>
        <v>100</v>
      </c>
    </row>
    <row r="41" spans="1:7" ht="15.6" customHeight="1" thickBot="1">
      <c r="A41" s="77" t="s">
        <v>146</v>
      </c>
      <c r="B41" s="78" t="s">
        <v>147</v>
      </c>
      <c r="C41" s="79">
        <f>C42</f>
        <v>729.8</v>
      </c>
      <c r="D41" s="79">
        <f t="shared" ref="D41:E41" si="9">D42</f>
        <v>49.4</v>
      </c>
      <c r="E41" s="79">
        <f t="shared" si="9"/>
        <v>49.4</v>
      </c>
      <c r="F41" s="73">
        <f t="shared" si="7"/>
        <v>6.7689778021375728</v>
      </c>
      <c r="G41" s="72">
        <f t="shared" si="8"/>
        <v>100</v>
      </c>
    </row>
    <row r="42" spans="1:7" ht="18" customHeight="1" thickBot="1">
      <c r="A42" s="74" t="s">
        <v>166</v>
      </c>
      <c r="B42" s="75" t="s">
        <v>167</v>
      </c>
      <c r="C42" s="76">
        <v>729.8</v>
      </c>
      <c r="D42" s="76">
        <v>49.4</v>
      </c>
      <c r="E42" s="76">
        <v>49.4</v>
      </c>
      <c r="F42" s="73">
        <f t="shared" si="7"/>
        <v>6.7689778021375728</v>
      </c>
      <c r="G42" s="72">
        <f t="shared" si="8"/>
        <v>100</v>
      </c>
    </row>
    <row r="43" spans="1:7" ht="32.25" customHeight="1" thickBot="1">
      <c r="A43" s="81" t="s">
        <v>152</v>
      </c>
      <c r="B43" s="78" t="s">
        <v>153</v>
      </c>
      <c r="C43" s="79"/>
      <c r="D43" s="79"/>
      <c r="E43" s="79"/>
      <c r="F43" s="80"/>
      <c r="G43" s="76"/>
    </row>
    <row r="44" spans="1:7" s="47" customFormat="1" ht="21" customHeight="1" thickBot="1">
      <c r="A44" s="71" t="s">
        <v>41</v>
      </c>
      <c r="B44" s="44" t="s">
        <v>42</v>
      </c>
      <c r="C44" s="45">
        <f>C22+C6</f>
        <v>5270.4</v>
      </c>
      <c r="D44" s="45">
        <f>D22+D6</f>
        <v>2813.4</v>
      </c>
      <c r="E44" s="45">
        <f>E22+E6</f>
        <v>2813.4</v>
      </c>
      <c r="F44" s="45">
        <f t="shared" si="7"/>
        <v>53.381147540983612</v>
      </c>
      <c r="G44" s="46">
        <f t="shared" ref="G44" si="10">E44/D44*100</f>
        <v>100</v>
      </c>
    </row>
    <row r="45" spans="1:7" ht="15.75" customHeight="1">
      <c r="A45" s="91" t="s">
        <v>43</v>
      </c>
      <c r="B45" s="91"/>
      <c r="C45" s="91"/>
      <c r="D45" s="91"/>
      <c r="E45" s="91"/>
      <c r="F45" s="91"/>
      <c r="G45" s="91"/>
    </row>
    <row r="46" spans="1:7" ht="15.6">
      <c r="A46" s="49" t="s">
        <v>44</v>
      </c>
      <c r="B46" s="50" t="s">
        <v>45</v>
      </c>
      <c r="C46" s="51">
        <f>SUM(C48:C53)</f>
        <v>2713.8</v>
      </c>
      <c r="D46" s="51">
        <f>SUM(D48:D53)</f>
        <v>1090.9000000000001</v>
      </c>
      <c r="E46" s="51">
        <f>SUM(E48:E53)</f>
        <v>1090.9000000000001</v>
      </c>
      <c r="F46" s="51">
        <f t="shared" ref="F46:F55" si="11">E46/C46*100</f>
        <v>40.198246001916132</v>
      </c>
      <c r="G46" s="51">
        <f>E46/D46*100</f>
        <v>100</v>
      </c>
    </row>
    <row r="47" spans="1:7" ht="15.6">
      <c r="A47" s="49"/>
      <c r="B47" s="50"/>
      <c r="C47" s="51"/>
      <c r="D47" s="51"/>
      <c r="E47" s="51"/>
      <c r="F47" s="51"/>
      <c r="G47" s="51"/>
    </row>
    <row r="48" spans="1:7" ht="62.4">
      <c r="A48" s="52" t="s">
        <v>46</v>
      </c>
      <c r="B48" s="53" t="s">
        <v>47</v>
      </c>
      <c r="C48" s="54">
        <v>2679.8</v>
      </c>
      <c r="D48" s="54">
        <v>1058.9000000000001</v>
      </c>
      <c r="E48" s="54">
        <v>1058.9000000000001</v>
      </c>
      <c r="F48" s="54">
        <f t="shared" si="11"/>
        <v>39.514142846481079</v>
      </c>
      <c r="G48" s="54">
        <f>E48/D48*100</f>
        <v>100</v>
      </c>
    </row>
    <row r="49" spans="1:7" ht="15.6">
      <c r="A49" s="52" t="s">
        <v>132</v>
      </c>
      <c r="B49" s="53" t="s">
        <v>131</v>
      </c>
      <c r="C49" s="54">
        <v>0</v>
      </c>
      <c r="D49" s="54">
        <v>0</v>
      </c>
      <c r="E49" s="54">
        <v>0</v>
      </c>
      <c r="F49" s="54">
        <v>0</v>
      </c>
      <c r="G49" s="54">
        <v>0</v>
      </c>
    </row>
    <row r="50" spans="1:7" ht="46.8">
      <c r="A50" s="52" t="s">
        <v>48</v>
      </c>
      <c r="B50" s="53" t="s">
        <v>49</v>
      </c>
      <c r="C50" s="54">
        <v>0</v>
      </c>
      <c r="D50" s="54">
        <v>0</v>
      </c>
      <c r="E50" s="54">
        <v>0</v>
      </c>
      <c r="F50" s="54">
        <v>0</v>
      </c>
      <c r="G50" s="54">
        <v>0</v>
      </c>
    </row>
    <row r="51" spans="1:7" ht="15.6">
      <c r="A51" s="52" t="s">
        <v>50</v>
      </c>
      <c r="B51" s="53" t="s">
        <v>51</v>
      </c>
      <c r="C51" s="54">
        <v>32</v>
      </c>
      <c r="D51" s="54">
        <v>32</v>
      </c>
      <c r="E51" s="54">
        <v>32</v>
      </c>
      <c r="F51" s="54">
        <v>0</v>
      </c>
      <c r="G51" s="54">
        <v>0</v>
      </c>
    </row>
    <row r="52" spans="1:7" ht="15.6">
      <c r="A52" s="52" t="s">
        <v>52</v>
      </c>
      <c r="B52" s="53" t="s">
        <v>53</v>
      </c>
      <c r="C52" s="54">
        <v>1</v>
      </c>
      <c r="D52" s="54">
        <v>0</v>
      </c>
      <c r="E52" s="54">
        <v>0</v>
      </c>
      <c r="F52" s="54">
        <f t="shared" si="11"/>
        <v>0</v>
      </c>
      <c r="G52" s="54">
        <v>0</v>
      </c>
    </row>
    <row r="53" spans="1:7" ht="15.6">
      <c r="A53" s="52" t="s">
        <v>54</v>
      </c>
      <c r="B53" s="53" t="s">
        <v>55</v>
      </c>
      <c r="C53" s="54">
        <v>1</v>
      </c>
      <c r="D53" s="54">
        <v>0</v>
      </c>
      <c r="E53" s="54">
        <v>0</v>
      </c>
      <c r="F53" s="54">
        <f t="shared" si="11"/>
        <v>0</v>
      </c>
      <c r="G53" s="54">
        <v>0</v>
      </c>
    </row>
    <row r="54" spans="1:7" ht="15.6">
      <c r="A54" s="48" t="s">
        <v>56</v>
      </c>
      <c r="B54" s="50" t="s">
        <v>57</v>
      </c>
      <c r="C54" s="51">
        <f>SUM(C55:C55)</f>
        <v>136.5</v>
      </c>
      <c r="D54" s="51">
        <f>SUM(D55:D55)</f>
        <v>71.2</v>
      </c>
      <c r="E54" s="51">
        <f>SUM(E55:E55)</f>
        <v>71.2</v>
      </c>
      <c r="F54" s="51">
        <f t="shared" si="11"/>
        <v>52.161172161172168</v>
      </c>
      <c r="G54" s="51">
        <f t="shared" ref="G54:G72" si="12">E54/D54*100</f>
        <v>100</v>
      </c>
    </row>
    <row r="55" spans="1:7" ht="15.6">
      <c r="A55" s="52" t="s">
        <v>58</v>
      </c>
      <c r="B55" s="53" t="s">
        <v>59</v>
      </c>
      <c r="C55" s="54">
        <v>136.5</v>
      </c>
      <c r="D55" s="54">
        <v>71.2</v>
      </c>
      <c r="E55" s="54">
        <v>71.2</v>
      </c>
      <c r="F55" s="54">
        <f t="shared" si="11"/>
        <v>52.161172161172168</v>
      </c>
      <c r="G55" s="54">
        <f t="shared" si="12"/>
        <v>100</v>
      </c>
    </row>
    <row r="56" spans="1:7" ht="31.2">
      <c r="A56" s="52" t="s">
        <v>60</v>
      </c>
      <c r="B56" s="50" t="s">
        <v>61</v>
      </c>
      <c r="C56" s="51">
        <f>SUM(C57:C57)</f>
        <v>1</v>
      </c>
      <c r="D56" s="51">
        <f>SUM(D57:D57)</f>
        <v>0</v>
      </c>
      <c r="E56" s="51">
        <v>0</v>
      </c>
      <c r="F56" s="51">
        <f>E56/C56*100</f>
        <v>0</v>
      </c>
      <c r="G56" s="51">
        <v>0</v>
      </c>
    </row>
    <row r="57" spans="1:7" ht="46.8">
      <c r="A57" s="52" t="s">
        <v>149</v>
      </c>
      <c r="B57" s="53" t="s">
        <v>148</v>
      </c>
      <c r="C57" s="54">
        <v>1</v>
      </c>
      <c r="D57" s="54">
        <v>0</v>
      </c>
      <c r="E57" s="54">
        <v>0</v>
      </c>
      <c r="F57" s="51">
        <f>E57/C57*100</f>
        <v>0</v>
      </c>
      <c r="G57" s="51">
        <v>0</v>
      </c>
    </row>
    <row r="58" spans="1:7" ht="15.6">
      <c r="A58" s="48" t="s">
        <v>62</v>
      </c>
      <c r="B58" s="50" t="s">
        <v>63</v>
      </c>
      <c r="C58" s="51">
        <f>SUM(C59:C61)</f>
        <v>1539.6</v>
      </c>
      <c r="D58" s="51">
        <f>SUM(D59:D61)</f>
        <v>163.1</v>
      </c>
      <c r="E58" s="51">
        <f>SUM(E59:E61)</f>
        <v>163.1</v>
      </c>
      <c r="F58" s="51">
        <f>E58/C58*100</f>
        <v>10.593660691088596</v>
      </c>
      <c r="G58" s="51">
        <v>0</v>
      </c>
    </row>
    <row r="59" spans="1:7" ht="15.6">
      <c r="A59" s="52" t="s">
        <v>64</v>
      </c>
      <c r="B59" s="53" t="s">
        <v>65</v>
      </c>
      <c r="C59" s="54">
        <v>0</v>
      </c>
      <c r="D59" s="54">
        <v>0</v>
      </c>
      <c r="E59" s="54">
        <v>0</v>
      </c>
      <c r="F59" s="51">
        <v>0</v>
      </c>
      <c r="G59" s="51">
        <v>0</v>
      </c>
    </row>
    <row r="60" spans="1:7" ht="15.6">
      <c r="A60" s="52" t="s">
        <v>66</v>
      </c>
      <c r="B60" s="53" t="s">
        <v>67</v>
      </c>
      <c r="C60" s="54">
        <v>1539.6</v>
      </c>
      <c r="D60" s="54">
        <v>163.1</v>
      </c>
      <c r="E60" s="54">
        <v>163.1</v>
      </c>
      <c r="F60" s="54">
        <f t="shared" ref="F60:F75" si="13">E60/C60*100</f>
        <v>10.593660691088596</v>
      </c>
      <c r="G60" s="54">
        <v>0</v>
      </c>
    </row>
    <row r="61" spans="1:7" ht="15.6">
      <c r="A61" s="52" t="s">
        <v>68</v>
      </c>
      <c r="B61" s="53" t="s">
        <v>69</v>
      </c>
      <c r="C61" s="54">
        <v>0</v>
      </c>
      <c r="D61" s="54">
        <v>0</v>
      </c>
      <c r="E61" s="54">
        <v>0</v>
      </c>
      <c r="F61" s="54">
        <v>0</v>
      </c>
      <c r="G61" s="54">
        <v>0</v>
      </c>
    </row>
    <row r="62" spans="1:7" ht="15.6">
      <c r="A62" s="48" t="s">
        <v>70</v>
      </c>
      <c r="B62" s="50" t="s">
        <v>71</v>
      </c>
      <c r="C62" s="51">
        <f>SUM(C63:C64)</f>
        <v>53</v>
      </c>
      <c r="D62" s="51">
        <f>SUM(D63:D64)</f>
        <v>0</v>
      </c>
      <c r="E62" s="51">
        <f>E63+E64</f>
        <v>0</v>
      </c>
      <c r="F62" s="51">
        <f>E62/C62*100</f>
        <v>0</v>
      </c>
      <c r="G62" s="51">
        <v>0</v>
      </c>
    </row>
    <row r="63" spans="1:7" ht="15.6">
      <c r="A63" s="52" t="s">
        <v>70</v>
      </c>
      <c r="B63" s="53" t="s">
        <v>176</v>
      </c>
      <c r="C63" s="54">
        <v>45</v>
      </c>
      <c r="D63" s="54">
        <v>0</v>
      </c>
      <c r="E63" s="54">
        <v>0</v>
      </c>
      <c r="F63" s="54">
        <v>0</v>
      </c>
      <c r="G63" s="54">
        <v>0</v>
      </c>
    </row>
    <row r="64" spans="1:7" ht="15.6">
      <c r="A64" s="52" t="s">
        <v>151</v>
      </c>
      <c r="B64" s="53" t="s">
        <v>150</v>
      </c>
      <c r="C64" s="54">
        <v>8</v>
      </c>
      <c r="D64" s="54">
        <v>0</v>
      </c>
      <c r="E64" s="54">
        <v>0</v>
      </c>
      <c r="F64" s="54">
        <v>0</v>
      </c>
      <c r="G64" s="54">
        <v>0</v>
      </c>
    </row>
    <row r="65" spans="1:7" ht="15.6">
      <c r="A65" s="48" t="s">
        <v>72</v>
      </c>
      <c r="B65" s="50" t="s">
        <v>73</v>
      </c>
      <c r="C65" s="51">
        <f>SUM(C66:C70)</f>
        <v>0</v>
      </c>
      <c r="D65" s="51">
        <f>SUM(D66:D70)</f>
        <v>0</v>
      </c>
      <c r="E65" s="51">
        <f>SUM(E66:E70)</f>
        <v>0</v>
      </c>
      <c r="F65" s="51">
        <v>0</v>
      </c>
      <c r="G65" s="51">
        <v>0</v>
      </c>
    </row>
    <row r="66" spans="1:7" ht="15.6">
      <c r="A66" s="52" t="s">
        <v>74</v>
      </c>
      <c r="B66" s="53" t="s">
        <v>75</v>
      </c>
      <c r="C66" s="54">
        <v>0</v>
      </c>
      <c r="D66" s="54">
        <v>0</v>
      </c>
      <c r="E66" s="54">
        <v>0</v>
      </c>
      <c r="F66" s="54">
        <v>0</v>
      </c>
      <c r="G66" s="54">
        <v>0</v>
      </c>
    </row>
    <row r="67" spans="1:7" ht="15.6">
      <c r="A67" s="52" t="s">
        <v>76</v>
      </c>
      <c r="B67" s="53" t="s">
        <v>77</v>
      </c>
      <c r="C67" s="54">
        <v>0</v>
      </c>
      <c r="D67" s="54">
        <v>0</v>
      </c>
      <c r="E67" s="54">
        <v>0</v>
      </c>
      <c r="F67" s="54">
        <v>0</v>
      </c>
      <c r="G67" s="54">
        <v>0</v>
      </c>
    </row>
    <row r="68" spans="1:7" ht="15.6">
      <c r="A68" s="52" t="s">
        <v>78</v>
      </c>
      <c r="B68" s="53" t="s">
        <v>79</v>
      </c>
      <c r="C68" s="54">
        <v>0</v>
      </c>
      <c r="D68" s="54">
        <v>0</v>
      </c>
      <c r="E68" s="54">
        <v>0</v>
      </c>
      <c r="F68" s="54">
        <v>0</v>
      </c>
      <c r="G68" s="54">
        <v>0</v>
      </c>
    </row>
    <row r="69" spans="1:7" ht="15.6">
      <c r="A69" s="52" t="s">
        <v>80</v>
      </c>
      <c r="B69" s="53" t="s">
        <v>81</v>
      </c>
      <c r="C69" s="54">
        <v>0</v>
      </c>
      <c r="D69" s="54">
        <v>0</v>
      </c>
      <c r="E69" s="54">
        <v>0</v>
      </c>
      <c r="F69" s="54">
        <v>0</v>
      </c>
      <c r="G69" s="54">
        <v>0</v>
      </c>
    </row>
    <row r="70" spans="1:7" ht="15.6">
      <c r="A70" s="52" t="s">
        <v>82</v>
      </c>
      <c r="B70" s="53" t="s">
        <v>83</v>
      </c>
      <c r="C70" s="54">
        <v>0</v>
      </c>
      <c r="D70" s="54">
        <v>0</v>
      </c>
      <c r="E70" s="54">
        <v>0</v>
      </c>
      <c r="F70" s="54">
        <v>0</v>
      </c>
      <c r="G70" s="54">
        <v>0</v>
      </c>
    </row>
    <row r="71" spans="1:7" ht="15.6">
      <c r="A71" s="48" t="s">
        <v>84</v>
      </c>
      <c r="B71" s="50" t="s">
        <v>85</v>
      </c>
      <c r="C71" s="51">
        <f>SUM(C72:C72)</f>
        <v>1625.7</v>
      </c>
      <c r="D71" s="51">
        <f>SUM(D72:D72)</f>
        <v>932.1</v>
      </c>
      <c r="E71" s="51">
        <f>SUM(E72:E72)</f>
        <v>932.1</v>
      </c>
      <c r="F71" s="51">
        <f t="shared" si="13"/>
        <v>57.335301716183793</v>
      </c>
      <c r="G71" s="51">
        <f t="shared" si="12"/>
        <v>100</v>
      </c>
    </row>
    <row r="72" spans="1:7" ht="15.6">
      <c r="A72" s="52" t="s">
        <v>86</v>
      </c>
      <c r="B72" s="53" t="s">
        <v>87</v>
      </c>
      <c r="C72" s="54">
        <v>1625.7</v>
      </c>
      <c r="D72" s="54">
        <v>932.1</v>
      </c>
      <c r="E72" s="54">
        <v>932.1</v>
      </c>
      <c r="F72" s="54">
        <f t="shared" si="13"/>
        <v>57.335301716183793</v>
      </c>
      <c r="G72" s="54">
        <f t="shared" si="12"/>
        <v>100</v>
      </c>
    </row>
    <row r="73" spans="1:7" ht="15.6">
      <c r="A73" s="48" t="s">
        <v>88</v>
      </c>
      <c r="B73" s="50" t="s">
        <v>89</v>
      </c>
      <c r="C73" s="51">
        <f>SUM(C74:C74)</f>
        <v>189.6</v>
      </c>
      <c r="D73" s="51">
        <f>SUM(D74:D74)</f>
        <v>94.8</v>
      </c>
      <c r="E73" s="51">
        <f>SUM(E74:E74)</f>
        <v>94.8</v>
      </c>
      <c r="F73" s="51">
        <f t="shared" si="13"/>
        <v>50</v>
      </c>
      <c r="G73" s="51">
        <v>0</v>
      </c>
    </row>
    <row r="74" spans="1:7" ht="15.6">
      <c r="A74" s="52" t="s">
        <v>90</v>
      </c>
      <c r="B74" s="53" t="s">
        <v>91</v>
      </c>
      <c r="C74" s="54">
        <v>189.6</v>
      </c>
      <c r="D74" s="54">
        <v>94.8</v>
      </c>
      <c r="E74" s="54">
        <v>94.8</v>
      </c>
      <c r="F74" s="54">
        <f t="shared" si="13"/>
        <v>50</v>
      </c>
      <c r="G74" s="54">
        <v>0</v>
      </c>
    </row>
    <row r="75" spans="1:7" ht="15.6">
      <c r="A75" s="48" t="s">
        <v>92</v>
      </c>
      <c r="B75" s="50" t="s">
        <v>93</v>
      </c>
      <c r="C75" s="51">
        <f>SUM(C73+C71+C62+C58+C56+C54+C46)</f>
        <v>6259.2</v>
      </c>
      <c r="D75" s="51">
        <f>SUM(D46+D54+D58+D71+D73)</f>
        <v>2352.1000000000004</v>
      </c>
      <c r="E75" s="51">
        <f>SUM(E46+E54+E58+E71+E73)</f>
        <v>2352.1000000000004</v>
      </c>
      <c r="F75" s="51">
        <f t="shared" si="13"/>
        <v>37.578284764826179</v>
      </c>
      <c r="G75" s="51">
        <f>E75/D75*100</f>
        <v>100</v>
      </c>
    </row>
    <row r="76" spans="1:7" ht="15.6">
      <c r="A76" s="92"/>
      <c r="B76" s="92"/>
      <c r="C76" s="92"/>
      <c r="D76" s="92"/>
      <c r="E76" s="92"/>
      <c r="F76" s="92"/>
      <c r="G76" s="92"/>
    </row>
    <row r="77" spans="1:7" ht="31.2">
      <c r="A77" s="48" t="s">
        <v>94</v>
      </c>
      <c r="B77" s="49"/>
      <c r="C77" s="51">
        <f>C44-C75</f>
        <v>-988.80000000000018</v>
      </c>
      <c r="D77" s="51">
        <f>D44-D75</f>
        <v>461.29999999999973</v>
      </c>
      <c r="E77" s="51">
        <f>E44-E75</f>
        <v>461.29999999999973</v>
      </c>
      <c r="F77" s="54"/>
      <c r="G77" s="54"/>
    </row>
    <row r="78" spans="1:7" ht="31.2">
      <c r="A78" s="48" t="s">
        <v>95</v>
      </c>
      <c r="B78" s="49" t="s">
        <v>96</v>
      </c>
      <c r="C78" s="51">
        <v>988.8</v>
      </c>
      <c r="D78" s="51">
        <v>461.3</v>
      </c>
      <c r="E78" s="51">
        <v>461.3</v>
      </c>
      <c r="F78" s="54"/>
      <c r="G78" s="54"/>
    </row>
    <row r="79" spans="1:7" ht="31.2">
      <c r="A79" s="48" t="s">
        <v>97</v>
      </c>
      <c r="B79" s="49" t="s">
        <v>98</v>
      </c>
      <c r="C79" s="51"/>
      <c r="D79" s="51"/>
      <c r="E79" s="51"/>
      <c r="F79" s="54"/>
      <c r="G79" s="54"/>
    </row>
    <row r="80" spans="1:7" ht="31.2">
      <c r="A80" s="52" t="s">
        <v>99</v>
      </c>
      <c r="B80" s="55" t="s">
        <v>100</v>
      </c>
      <c r="C80" s="54"/>
      <c r="D80" s="54"/>
      <c r="E80" s="54"/>
      <c r="F80" s="54"/>
      <c r="G80" s="54"/>
    </row>
    <row r="81" spans="1:7" ht="46.8">
      <c r="A81" s="52" t="s">
        <v>101</v>
      </c>
      <c r="B81" s="55" t="s">
        <v>102</v>
      </c>
      <c r="C81" s="54"/>
      <c r="D81" s="54"/>
      <c r="E81" s="54"/>
      <c r="F81" s="54"/>
      <c r="G81" s="54"/>
    </row>
    <row r="82" spans="1:7" ht="31.2">
      <c r="A82" s="52" t="s">
        <v>103</v>
      </c>
      <c r="B82" s="55" t="s">
        <v>104</v>
      </c>
      <c r="C82" s="54"/>
      <c r="D82" s="54"/>
      <c r="E82" s="54"/>
      <c r="F82" s="54"/>
      <c r="G82" s="54"/>
    </row>
    <row r="83" spans="1:7" ht="46.8">
      <c r="A83" s="52" t="s">
        <v>105</v>
      </c>
      <c r="B83" s="55" t="s">
        <v>106</v>
      </c>
      <c r="C83" s="54"/>
      <c r="D83" s="54"/>
      <c r="E83" s="54"/>
      <c r="F83" s="54"/>
      <c r="G83" s="54"/>
    </row>
    <row r="84" spans="1:7" ht="32.4">
      <c r="A84" s="56" t="s">
        <v>107</v>
      </c>
      <c r="B84" s="57" t="s">
        <v>108</v>
      </c>
      <c r="C84" s="58"/>
      <c r="D84" s="58"/>
      <c r="E84" s="58"/>
      <c r="F84" s="54"/>
      <c r="G84" s="54"/>
    </row>
    <row r="85" spans="1:7" ht="62.4">
      <c r="A85" s="52" t="s">
        <v>109</v>
      </c>
      <c r="B85" s="55" t="s">
        <v>110</v>
      </c>
      <c r="C85" s="54"/>
      <c r="D85" s="54"/>
      <c r="E85" s="54"/>
      <c r="F85" s="59"/>
      <c r="G85" s="59"/>
    </row>
    <row r="86" spans="1:7" ht="62.4">
      <c r="A86" s="52" t="s">
        <v>109</v>
      </c>
      <c r="B86" s="55" t="s">
        <v>111</v>
      </c>
      <c r="C86" s="59"/>
      <c r="D86" s="59"/>
      <c r="E86" s="59"/>
      <c r="F86" s="59"/>
      <c r="G86" s="59"/>
    </row>
    <row r="87" spans="1:7" ht="31.2">
      <c r="A87" s="52" t="s">
        <v>112</v>
      </c>
      <c r="B87" s="55" t="s">
        <v>113</v>
      </c>
      <c r="C87" s="54"/>
      <c r="D87" s="54"/>
      <c r="E87" s="54"/>
      <c r="F87" s="54"/>
      <c r="G87" s="54"/>
    </row>
    <row r="88" spans="1:7" ht="46.8">
      <c r="A88" s="52" t="s">
        <v>114</v>
      </c>
      <c r="B88" s="55" t="s">
        <v>115</v>
      </c>
      <c r="C88" s="54"/>
      <c r="D88" s="54"/>
      <c r="E88" s="54"/>
      <c r="F88" s="54"/>
      <c r="G88" s="54"/>
    </row>
    <row r="89" spans="1:7" ht="31.2">
      <c r="A89" s="60" t="s">
        <v>116</v>
      </c>
      <c r="B89" s="55" t="s">
        <v>117</v>
      </c>
      <c r="C89" s="54"/>
      <c r="D89" s="54"/>
      <c r="E89" s="54"/>
      <c r="F89" s="54"/>
      <c r="G89" s="54"/>
    </row>
    <row r="90" spans="1:7" ht="15.6">
      <c r="A90" s="60" t="s">
        <v>118</v>
      </c>
      <c r="B90" s="55" t="s">
        <v>119</v>
      </c>
      <c r="C90" s="54"/>
      <c r="D90" s="54"/>
      <c r="E90" s="54"/>
      <c r="F90" s="54"/>
      <c r="G90" s="54"/>
    </row>
    <row r="91" spans="1:7" ht="31.2">
      <c r="A91" s="60" t="s">
        <v>120</v>
      </c>
      <c r="B91" s="55" t="s">
        <v>121</v>
      </c>
      <c r="C91" s="54"/>
      <c r="D91" s="54"/>
      <c r="E91" s="54"/>
      <c r="F91" s="54"/>
      <c r="G91" s="54"/>
    </row>
    <row r="92" spans="1:7" ht="31.2">
      <c r="A92" s="52" t="s">
        <v>122</v>
      </c>
      <c r="B92" s="55" t="s">
        <v>123</v>
      </c>
      <c r="C92" s="54"/>
      <c r="D92" s="54"/>
      <c r="E92" s="54"/>
      <c r="F92" s="54"/>
      <c r="G92" s="54"/>
    </row>
    <row r="93" spans="1:7" ht="93.6">
      <c r="A93" s="60" t="s">
        <v>124</v>
      </c>
      <c r="B93" s="55" t="s">
        <v>125</v>
      </c>
      <c r="C93" s="54"/>
      <c r="D93" s="54"/>
      <c r="E93" s="54"/>
      <c r="F93" s="54"/>
      <c r="G93" s="54"/>
    </row>
    <row r="94" spans="1:7" ht="31.2">
      <c r="A94" s="60" t="s">
        <v>126</v>
      </c>
      <c r="B94" s="55" t="s">
        <v>127</v>
      </c>
      <c r="C94" s="54"/>
      <c r="D94" s="54"/>
      <c r="E94" s="54"/>
      <c r="F94" s="54"/>
      <c r="G94" s="54"/>
    </row>
    <row r="95" spans="1:7" ht="15.6">
      <c r="A95" s="48" t="s">
        <v>128</v>
      </c>
      <c r="B95" s="49" t="s">
        <v>129</v>
      </c>
      <c r="C95" s="51">
        <v>-988.8</v>
      </c>
      <c r="D95" s="51">
        <f>SUM(D77)</f>
        <v>461.29999999999973</v>
      </c>
      <c r="E95" s="51">
        <f>SUM(E77)</f>
        <v>461.29999999999973</v>
      </c>
      <c r="F95" s="54"/>
      <c r="G95" s="54"/>
    </row>
    <row r="96" spans="1:7" ht="15.6">
      <c r="A96" s="61"/>
      <c r="B96" s="61"/>
      <c r="C96" s="62"/>
      <c r="D96" s="62"/>
      <c r="E96" s="62"/>
      <c r="F96" s="63"/>
      <c r="G96" s="63"/>
    </row>
    <row r="97" spans="1:7" ht="3" customHeight="1">
      <c r="A97" s="61"/>
      <c r="B97" s="61"/>
      <c r="C97" s="62"/>
      <c r="D97" s="62"/>
      <c r="E97" s="62"/>
      <c r="F97" s="63"/>
      <c r="G97" s="63"/>
    </row>
    <row r="98" spans="1:7" ht="15.6" hidden="1">
      <c r="A98" s="61"/>
      <c r="B98" s="61"/>
      <c r="C98" s="62"/>
      <c r="D98" s="62"/>
      <c r="E98" s="62"/>
      <c r="F98" s="63"/>
      <c r="G98" s="63"/>
    </row>
    <row r="99" spans="1:7" ht="15.6">
      <c r="A99" s="87" t="s">
        <v>172</v>
      </c>
      <c r="B99" s="87"/>
      <c r="C99" s="88" t="s">
        <v>130</v>
      </c>
      <c r="D99" s="88"/>
      <c r="E99" s="64" t="s">
        <v>175</v>
      </c>
      <c r="F99" s="65"/>
      <c r="G99" s="63"/>
    </row>
  </sheetData>
  <sheetProtection selectLockedCells="1" selectUnlockedCells="1"/>
  <mergeCells count="6">
    <mergeCell ref="A99:B99"/>
    <mergeCell ref="C99:D99"/>
    <mergeCell ref="A1:E1"/>
    <mergeCell ref="E4:G4"/>
    <mergeCell ref="A45:G45"/>
    <mergeCell ref="A76:G76"/>
  </mergeCells>
  <pageMargins left="0.39374999999999999" right="0" top="0.19652777777777777" bottom="0.39374999999999999" header="0.51180555555555551" footer="0.31527777777777777"/>
  <pageSetup paperSize="9" scale="65" firstPageNumber="0" orientation="portrait" horizontalDpi="300" verticalDpi="300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01.06.2024</vt:lpstr>
      <vt:lpstr>'01.06.2024'!Excel_BuiltIn__FilterDatabase</vt:lpstr>
      <vt:lpstr>'01.06.2024'!Заголовки_для_печати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Управление финансов</dc:creator>
  <cp:lastModifiedBy>User</cp:lastModifiedBy>
  <cp:lastPrinted>2022-01-21T11:40:16Z</cp:lastPrinted>
  <dcterms:created xsi:type="dcterms:W3CDTF">2017-12-08T11:16:10Z</dcterms:created>
  <dcterms:modified xsi:type="dcterms:W3CDTF">2024-08-02T08:23:12Z</dcterms:modified>
</cp:coreProperties>
</file>