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61" i="1"/>
  <c r="D96"/>
  <c r="D149"/>
  <c r="E111"/>
  <c r="D37" l="1"/>
  <c r="D24"/>
  <c r="D223"/>
  <c r="D227"/>
  <c r="C65"/>
  <c r="D67"/>
  <c r="D154"/>
  <c r="D146"/>
  <c r="D181"/>
  <c r="C181"/>
  <c r="E88"/>
  <c r="D170" l="1"/>
  <c r="D168"/>
  <c r="C154"/>
  <c r="D160"/>
  <c r="D83"/>
  <c r="C96" l="1"/>
  <c r="D152"/>
  <c r="C152"/>
  <c r="D90"/>
  <c r="C90"/>
  <c r="C83"/>
  <c r="D70" l="1"/>
  <c r="C70"/>
  <c r="D62"/>
  <c r="C62"/>
  <c r="C160"/>
  <c r="E66"/>
  <c r="D139"/>
  <c r="C18"/>
  <c r="C94"/>
  <c r="D20" l="1"/>
  <c r="E180"/>
  <c r="E77"/>
  <c r="E78"/>
  <c r="E75"/>
  <c r="E74"/>
  <c r="E69"/>
  <c r="E68"/>
  <c r="E30"/>
  <c r="E25"/>
  <c r="E27"/>
  <c r="E29"/>
  <c r="E31"/>
  <c r="E21"/>
  <c r="E19"/>
  <c r="E129"/>
  <c r="E133"/>
  <c r="E132"/>
  <c r="E141"/>
  <c r="E140"/>
  <c r="E150"/>
  <c r="D22"/>
  <c r="D26"/>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4"/>
  <c r="D93" s="1"/>
  <c r="E152" l="1"/>
  <c r="E96"/>
  <c r="D47"/>
  <c r="E79"/>
  <c r="D11" l="1"/>
  <c r="D35"/>
  <c r="E94" l="1"/>
  <c r="E62"/>
  <c r="E17"/>
  <c r="C219" l="1"/>
  <c r="C226"/>
  <c r="C225" s="1"/>
  <c r="C223" s="1"/>
  <c r="C222" s="1"/>
  <c r="C11" l="1"/>
  <c r="E11" s="1"/>
  <c r="D44"/>
  <c r="D225" l="1"/>
  <c r="C8" l="1"/>
  <c r="C10"/>
  <c r="C28"/>
  <c r="C35"/>
  <c r="C37"/>
  <c r="E37" s="1"/>
  <c r="C39"/>
  <c r="C44"/>
  <c r="E44" s="1"/>
  <c r="C47"/>
  <c r="E47" s="1"/>
  <c r="C49"/>
  <c r="C53"/>
  <c r="C52" s="1"/>
  <c r="E35" l="1"/>
  <c r="C34"/>
  <c r="C33" s="1"/>
  <c r="C82"/>
  <c r="C61" s="1"/>
  <c r="E90"/>
  <c r="C60" l="1"/>
  <c r="D219"/>
  <c r="E201" l="1"/>
  <c r="D200"/>
  <c r="C200"/>
  <c r="D49"/>
  <c r="E49" s="1"/>
  <c r="D39"/>
  <c r="E83"/>
  <c r="E179"/>
  <c r="E39" l="1"/>
  <c r="D34"/>
  <c r="D33" s="1"/>
  <c r="D53"/>
  <c r="E53" l="1"/>
  <c r="D52"/>
  <c r="E52" s="1"/>
  <c r="C215"/>
  <c r="C218"/>
  <c r="C217" s="1"/>
  <c r="E93" l="1"/>
  <c r="E16"/>
  <c r="D82"/>
  <c r="D65" l="1"/>
  <c r="D61" s="1"/>
  <c r="D60" s="1"/>
  <c r="E82"/>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C203" s="1"/>
  <c r="C204" s="1"/>
  <c r="D6"/>
  <c r="E6" s="1"/>
  <c r="E200"/>
  <c r="E202" l="1"/>
  <c r="E158"/>
</calcChain>
</file>

<file path=xl/sharedStrings.xml><?xml version="1.0" encoding="utf-8"?>
<sst xmlns="http://schemas.openxmlformats.org/spreadsheetml/2006/main" count="2240" uniqueCount="1193">
  <si>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</si>
  <si>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</si>
  <si>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</si>
  <si>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</si>
  <si>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</si>
  <si>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</si>
  <si>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</si>
  <si>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</si>
  <si>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</si>
  <si>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</si>
  <si>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</si>
  <si>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</si>
  <si>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</si>
  <si>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</si>
  <si>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</si>
  <si>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</si>
  <si>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</si>
  <si>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</si>
  <si>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</si>
  <si>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</si>
  <si>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</si>
  <si>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</si>
  <si>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</si>
  <si>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</si>
  <si>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</si>
  <si>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</si>
  <si>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</si>
  <si>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</si>
  <si>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</si>
  <si>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</si>
  <si>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</si>
  <si>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</si>
  <si>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</si>
  <si>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</si>
  <si>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</si>
  <si>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</si>
  <si>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</si>
  <si>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</si>
  <si>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</si>
  <si>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</si>
  <si>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</si>
  <si>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</si>
  <si>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</si>
  <si>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</si>
  <si>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</si>
  <si>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</si>
  <si>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</si>
  <si>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</si>
  <si>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</si>
  <si>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</si>
  <si>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</si>
  <si>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</si>
  <si>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</si>
  <si>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</si>
  <si>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</si>
  <si>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</si>
  <si>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</si>
  <si>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</si>
  <si>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</si>
  <si>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</si>
  <si>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</si>
  <si>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</si>
  <si>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</si>
  <si>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</si>
  <si>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</si>
  <si>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</si>
  <si>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</si>
  <si>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</si>
  <si>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</si>
  <si>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</si>
  <si>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</si>
  <si>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</si>
  <si>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</si>
  <si>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</si>
  <si>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</si>
  <si>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</si>
  <si>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</si>
  <si>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</si>
  <si>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</si>
  <si>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</si>
  <si>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</si>
  <si>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</si>
  <si>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</si>
  <si>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</si>
  <si>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</si>
  <si>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</si>
  <si>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</si>
  <si>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</si>
  <si>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</si>
  <si>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</si>
  <si>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</si>
  <si>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</si>
  <si>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</si>
  <si>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</si>
  <si>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</si>
  <si>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</si>
  <si>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</si>
  <si>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</si>
  <si>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</si>
  <si>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</si>
  <si>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</si>
  <si>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</si>
  <si>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</si>
  <si>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</si>
  <si>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</si>
  <si>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</si>
  <si>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</si>
  <si>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</si>
  <si>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</si>
  <si>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</si>
  <si>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</si>
  <si>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</si>
  <si>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</si>
  <si>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</si>
  <si>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</si>
  <si>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</si>
  <si>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</si>
  <si>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</si>
  <si>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</si>
  <si>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</si>
  <si>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</si>
  <si>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</si>
  <si>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</si>
  <si>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</si>
  <si>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</si>
  <si>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</si>
  <si>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</si>
  <si>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</si>
  <si>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</si>
  <si>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</si>
  <si>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</si>
  <si>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</si>
  <si>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</si>
  <si>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</si>
  <si>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</si>
  <si>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</si>
  <si>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</si>
  <si>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</si>
  <si>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</si>
  <si>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</si>
  <si>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</si>
  <si>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</si>
  <si>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</si>
  <si>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</si>
  <si>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</si>
  <si>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</si>
  <si>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</si>
  <si>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</si>
  <si>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</si>
  <si>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</si>
  <si>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</si>
  <si>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</si>
  <si>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</si>
  <si>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</si>
  <si>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</si>
  <si>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</si>
  <si>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</si>
  <si>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</si>
  <si>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</si>
  <si>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</si>
  <si>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</si>
  <si>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</si>
  <si>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</si>
  <si>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</si>
  <si>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</si>
  <si>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</si>
  <si>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</si>
  <si>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</si>
  <si>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</si>
  <si>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</si>
  <si>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</si>
  <si>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</si>
  <si>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</si>
  <si>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</si>
  <si>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</si>
  <si>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</si>
  <si>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</si>
  <si>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</si>
  <si>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</si>
  <si>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</si>
  <si>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</si>
  <si>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</si>
  <si>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</si>
  <si>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</si>
  <si>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</si>
  <si>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</si>
  <si>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</si>
  <si>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</si>
  <si>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</si>
  <si>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</si>
  <si>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</si>
  <si>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</si>
  <si>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</si>
  <si>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</si>
  <si>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</si>
  <si>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</si>
  <si>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</si>
  <si>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</si>
  <si>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</si>
  <si>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</si>
  <si>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</si>
  <si>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</si>
  <si>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</si>
  <si>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</si>
  <si>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</si>
  <si>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</si>
  <si>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</si>
  <si>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</si>
  <si>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</si>
  <si>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</si>
  <si>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</si>
  <si>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</si>
  <si>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</si>
  <si>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</si>
  <si>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</si>
  <si>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</si>
  <si>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</si>
  <si>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</si>
  <si>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</si>
  <si>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</si>
  <si>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</si>
  <si>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</si>
  <si>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</si>
  <si>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</si>
  <si>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</si>
  <si>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</si>
  <si>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</si>
  <si>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</si>
  <si>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</si>
  <si>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</si>
  <si>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</si>
  <si>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</si>
  <si>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</si>
  <si>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</si>
  <si>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</si>
  <si>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</si>
  <si>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</si>
  <si>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</si>
  <si>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</si>
  <si>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</si>
  <si>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</si>
  <si>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</si>
  <si>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</si>
  <si>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</si>
  <si>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</si>
  <si>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</si>
  <si>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</si>
  <si>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</si>
  <si>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</si>
  <si>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</si>
  <si>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</si>
  <si>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</si>
  <si>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</si>
  <si>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</si>
  <si>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</si>
  <si>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</si>
  <si>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</si>
  <si>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</si>
  <si>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</si>
  <si>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</si>
  <si>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</si>
  <si>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</si>
  <si>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</si>
  <si>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</si>
  <si>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</si>
  <si>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</si>
  <si>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</si>
  <si>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</si>
  <si>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</si>
  <si>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</si>
  <si>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</si>
  <si>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</si>
  <si>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</si>
  <si>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</si>
  <si>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</si>
  <si>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</si>
  <si>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</si>
  <si>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</si>
  <si>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</si>
  <si>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</si>
  <si>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</si>
  <si>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</si>
  <si>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</si>
  <si>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</si>
  <si>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</si>
  <si>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</si>
  <si>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</si>
  <si>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</si>
  <si>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</si>
  <si>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</si>
  <si>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</si>
  <si>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</si>
  <si>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</si>
  <si>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</si>
  <si>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</si>
  <si>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</si>
  <si>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</si>
  <si>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</si>
  <si>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</si>
  <si>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</si>
  <si>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</si>
  <si>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</si>
  <si>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</si>
  <si>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</si>
  <si>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</si>
  <si>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</si>
  <si>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</si>
  <si>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</si>
  <si>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</si>
  <si>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</si>
  <si>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</si>
  <si>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</si>
  <si>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</si>
  <si>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</si>
  <si>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</si>
  <si>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</si>
  <si>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</si>
  <si>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</si>
  <si>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</si>
  <si>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</si>
  <si>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</si>
  <si>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</si>
  <si>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</si>
  <si>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</si>
  <si>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</si>
  <si>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</si>
  <si>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</si>
  <si>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</si>
  <si>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</si>
  <si>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</si>
  <si>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</si>
  <si>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</si>
  <si>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</si>
  <si>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</si>
  <si>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</si>
  <si>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</si>
  <si>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</si>
  <si>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</si>
  <si>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</si>
  <si>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</si>
  <si>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</si>
  <si>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</si>
  <si>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</si>
  <si>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</si>
  <si>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</si>
  <si>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</si>
  <si>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</si>
  <si>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</si>
  <si>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</si>
  <si>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</si>
  <si>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</si>
  <si>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</si>
  <si>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</si>
  <si>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</si>
  <si>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</si>
  <si>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</si>
  <si>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</si>
  <si>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</si>
  <si>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</si>
  <si>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</si>
  <si>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</si>
  <si>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</si>
  <si>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</si>
  <si>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</si>
  <si>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</si>
  <si>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</si>
  <si>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</si>
  <si>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</si>
  <si>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</si>
  <si>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</si>
  <si>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</si>
  <si>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</si>
  <si>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</si>
  <si>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</si>
  <si>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</si>
  <si>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</si>
  <si>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</si>
  <si>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</si>
  <si>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</si>
  <si>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</si>
  <si>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</si>
  <si>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</si>
  <si>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</si>
  <si>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</si>
  <si>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</si>
  <si>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</si>
  <si>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</si>
  <si>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</si>
  <si>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</si>
  <si>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</si>
  <si>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</si>
  <si>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</si>
  <si>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</si>
  <si>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</si>
  <si>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</si>
  <si>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</si>
  <si>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</si>
  <si>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</si>
  <si>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</si>
  <si>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</si>
  <si>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</si>
  <si>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</si>
  <si>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</si>
  <si>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</si>
  <si>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</si>
  <si>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</si>
  <si>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</si>
  <si>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</si>
  <si>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</si>
  <si>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</si>
  <si>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</si>
  <si>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</si>
  <si>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</si>
  <si>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</si>
  <si>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</si>
  <si>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</si>
  <si>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</si>
  <si>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</si>
  <si>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</si>
  <si>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</si>
  <si>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</si>
  <si>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</si>
  <si>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</si>
  <si>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</si>
  <si>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</si>
  <si>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</si>
  <si>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</si>
  <si>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</si>
  <si>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</si>
  <si>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</si>
  <si>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</si>
  <si>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</si>
  <si>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</si>
  <si>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</si>
  <si>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</si>
  <si>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</si>
  <si>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</si>
  <si>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</si>
  <si>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</si>
  <si>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</si>
  <si>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</si>
  <si>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</si>
  <si>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</si>
  <si>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</si>
  <si>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</si>
  <si>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</si>
  <si>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</si>
  <si>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</si>
  <si>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</si>
  <si>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</si>
  <si>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</si>
  <si>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</si>
  <si>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</si>
  <si>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</si>
  <si>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</si>
  <si>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</si>
  <si>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</si>
  <si>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</si>
  <si>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</si>
  <si>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</si>
  <si>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</si>
  <si>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</si>
  <si>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</si>
  <si>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</si>
  <si>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</si>
  <si>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</si>
  <si>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</si>
  <si>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</si>
  <si>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</si>
  <si>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</si>
  <si>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</si>
  <si>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</si>
  <si>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</si>
  <si>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</si>
  <si>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</si>
  <si>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</si>
  <si>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</si>
  <si>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</si>
  <si>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</si>
  <si>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</si>
  <si>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</si>
  <si>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</si>
  <si>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</si>
  <si>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</si>
  <si>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</si>
  <si>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</si>
  <si>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</si>
  <si>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</si>
  <si>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</si>
  <si>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</si>
  <si>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</si>
  <si>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</si>
  <si>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</si>
  <si>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</si>
  <si>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</si>
  <si>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</si>
  <si>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</si>
  <si>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</si>
  <si>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</si>
  <si>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</si>
  <si>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</si>
  <si>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</si>
  <si>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</si>
  <si>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</si>
  <si>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</si>
  <si>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</si>
  <si>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</si>
  <si>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</si>
  <si>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</si>
  <si>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</si>
  <si>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</si>
  <si>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</si>
  <si>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</si>
  <si>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</si>
  <si>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</si>
  <si>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</si>
  <si>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</si>
  <si>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</si>
  <si>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</si>
  <si>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</si>
  <si>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</si>
  <si>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</si>
  <si>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</si>
  <si>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</si>
  <si>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</si>
  <si>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</si>
  <si>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</si>
  <si>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</si>
  <si>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</si>
  <si>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</si>
  <si>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</si>
  <si>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</si>
  <si>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</si>
  <si>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</si>
  <si>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</si>
  <si>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</si>
  <si>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</si>
  <si>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</si>
  <si>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</si>
  <si>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</si>
  <si>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</si>
  <si>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</si>
  <si>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</si>
  <si>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</si>
  <si>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</si>
  <si>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</si>
  <si>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</si>
  <si>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</si>
  <si>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</si>
  <si>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</si>
  <si>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</si>
  <si>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</si>
  <si>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</si>
  <si>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</si>
  <si>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</si>
  <si>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</si>
  <si>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</si>
  <si>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</si>
  <si>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</si>
  <si>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</si>
  <si>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</si>
  <si>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</si>
  <si>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</si>
  <si>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</si>
  <si>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</si>
  <si>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</si>
  <si>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</si>
  <si>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</si>
  <si>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</si>
  <si>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</si>
  <si>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</si>
  <si>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</si>
  <si>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</si>
  <si>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</si>
  <si>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</si>
  <si>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</si>
  <si>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</si>
  <si>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</si>
  <si>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</si>
  <si>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</si>
  <si>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</si>
  <si>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</si>
  <si>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</si>
  <si>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</si>
  <si>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</si>
  <si>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</si>
  <si>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</si>
  <si>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</si>
  <si>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</si>
  <si>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</si>
  <si>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</si>
  <si>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</si>
  <si>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</si>
  <si>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</si>
  <si>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</si>
  <si>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</si>
  <si>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</si>
  <si>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</si>
  <si>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</si>
  <si>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</si>
  <si>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</si>
  <si>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</si>
  <si>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</si>
  <si>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</si>
  <si>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</si>
  <si>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</si>
  <si>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</si>
  <si>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</si>
  <si>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</si>
  <si>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</si>
  <si>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</si>
  <si>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</si>
  <si>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</si>
  <si>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</si>
  <si>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</si>
  <si>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</si>
  <si>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</si>
  <si>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</si>
  <si>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</si>
  <si>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</si>
  <si>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</si>
  <si>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</si>
  <si>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</si>
  <si>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</si>
  <si>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</si>
  <si>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</si>
  <si>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</si>
  <si>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</si>
  <si>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</si>
  <si>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</si>
  <si>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</si>
  <si>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</si>
  <si>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</si>
  <si>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</si>
  <si>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</si>
  <si>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</si>
  <si>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</si>
  <si>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</si>
  <si>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</si>
  <si>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</si>
  <si>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</si>
  <si>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</si>
  <si>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</si>
  <si>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</si>
  <si>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</si>
  <si>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</si>
  <si>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</si>
  <si>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</si>
  <si>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</si>
  <si>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</si>
  <si>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</si>
  <si>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</si>
  <si>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</si>
  <si>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</si>
  <si>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</si>
  <si>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</si>
  <si>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</si>
  <si>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</si>
  <si>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</si>
  <si>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</si>
  <si>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</si>
  <si>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</si>
  <si>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</si>
  <si>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</si>
  <si>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</si>
  <si>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</si>
  <si>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</si>
  <si>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</si>
  <si>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</si>
  <si>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</si>
  <si>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</si>
  <si>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</si>
  <si>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</si>
  <si>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</si>
  <si>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</si>
  <si>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</si>
  <si>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</si>
  <si>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</si>
  <si>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</si>
  <si>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</si>
  <si>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</si>
  <si>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</si>
  <si>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</si>
  <si>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</si>
  <si>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</si>
  <si>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</si>
  <si>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</si>
  <si>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</si>
  <si>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</si>
  <si>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</si>
  <si>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</si>
  <si>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</si>
  <si>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</si>
  <si>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</si>
  <si>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</si>
  <si>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</si>
  <si>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</si>
  <si>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</si>
  <si>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</si>
  <si>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</si>
  <si>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</si>
  <si>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</si>
  <si>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</si>
  <si>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</si>
  <si>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</si>
  <si>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</si>
  <si>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</si>
  <si>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</si>
  <si>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</si>
  <si>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</si>
  <si>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</si>
  <si>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</si>
  <si>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</si>
  <si>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</si>
  <si>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</si>
  <si>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</si>
  <si>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</si>
  <si>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</si>
  <si>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</si>
  <si>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</si>
  <si>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</si>
  <si>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</si>
  <si>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</si>
  <si>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</si>
  <si>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</si>
  <si>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</si>
  <si>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</si>
  <si>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</si>
  <si>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</si>
  <si>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</si>
  <si>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</si>
  <si>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</si>
  <si>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</si>
  <si>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</si>
  <si>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</si>
  <si>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</si>
  <si>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</si>
  <si>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</si>
  <si>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</si>
  <si>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</si>
  <si>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</si>
  <si>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</si>
  <si>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</si>
  <si>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</si>
  <si>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</si>
  <si>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</si>
  <si>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</si>
  <si>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</si>
  <si>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</si>
  <si>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</si>
  <si>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</si>
  <si>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</si>
  <si>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</si>
  <si>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</si>
  <si>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</si>
  <si>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</si>
  <si>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</si>
  <si>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</si>
  <si>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</si>
  <si>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</si>
  <si>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</si>
  <si>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</si>
  <si>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</si>
  <si>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</si>
  <si>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</si>
  <si>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</si>
  <si>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</si>
  <si>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</si>
  <si>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</si>
  <si>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</si>
  <si>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</si>
  <si>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</si>
  <si>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</si>
  <si>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</si>
  <si>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</si>
  <si>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</si>
  <si>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</si>
  <si>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</si>
  <si>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</si>
  <si>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</si>
  <si>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</si>
  <si>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</si>
  <si>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</si>
  <si>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</si>
  <si>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</si>
  <si>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</si>
  <si>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</si>
  <si>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</si>
  <si>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</si>
  <si>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</si>
  <si>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</si>
  <si>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</si>
  <si>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</si>
  <si>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</si>
  <si>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</si>
  <si>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</si>
  <si>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</si>
  <si>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</si>
  <si>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</si>
  <si>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</si>
  <si>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</si>
  <si>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</si>
  <si>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</si>
  <si>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</si>
  <si>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</si>
  <si>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</si>
  <si>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</si>
  <si>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</si>
  <si>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</si>
  <si>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</si>
  <si>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</si>
  <si>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</si>
  <si>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</si>
  <si>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</si>
  <si>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</si>
  <si>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</si>
  <si>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</si>
  <si>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</si>
  <si>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</si>
  <si>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</si>
  <si>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</si>
  <si>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</si>
  <si>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</si>
  <si>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</si>
  <si>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</si>
  <si>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</si>
  <si>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</si>
  <si>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</si>
  <si>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</si>
  <si>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</si>
  <si>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</si>
  <si>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</si>
  <si>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</si>
  <si>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</si>
  <si>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</si>
  <si>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</si>
  <si>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</si>
  <si>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</si>
  <si>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</si>
  <si>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</si>
  <si>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</si>
  <si>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</si>
  <si>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</si>
  <si>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</si>
  <si>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</si>
  <si>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</si>
  <si>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</si>
  <si>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</si>
  <si>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</si>
  <si>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</si>
  <si>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</si>
  <si>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</si>
  <si>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</si>
  <si>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</si>
  <si>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</si>
  <si>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</si>
  <si>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</si>
  <si>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</si>
  <si>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</si>
  <si>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</si>
  <si>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</si>
  <si>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</si>
  <si>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</si>
  <si>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</si>
  <si>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</si>
  <si>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</si>
  <si>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</si>
  <si>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</si>
  <si>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</si>
  <si>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</si>
  <si>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</si>
  <si>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</si>
  <si>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</si>
  <si>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</si>
  <si>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</si>
  <si>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</si>
  <si>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</si>
  <si>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</si>
  <si>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</si>
  <si>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</si>
  <si>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</si>
  <si>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</si>
  <si>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</si>
  <si>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</si>
  <si>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</si>
  <si>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</si>
  <si>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</si>
  <si>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</si>
  <si>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</si>
  <si>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</si>
  <si>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</si>
  <si>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</si>
  <si>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</si>
  <si>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</si>
  <si>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</si>
  <si>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</si>
  <si>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</si>
  <si>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</si>
  <si>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</si>
  <si>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</si>
  <si>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</si>
  <si>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</si>
  <si>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</si>
  <si>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</si>
  <si>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</si>
  <si>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</si>
  <si>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</si>
  <si>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</si>
  <si>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</si>
  <si>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</si>
  <si>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</si>
  <si>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</si>
  <si>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</si>
  <si>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</si>
  <si>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</si>
  <si>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</si>
  <si>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</si>
  <si>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</si>
  <si>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</si>
  <si>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</si>
  <si>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</si>
  <si>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</si>
  <si>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</si>
  <si>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</si>
  <si>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</si>
  <si>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</si>
  <si>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</si>
  <si>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</si>
  <si>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</si>
  <si>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</si>
  <si>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</si>
  <si>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</si>
  <si>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</si>
  <si>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</si>
  <si>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</si>
  <si>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</si>
  <si>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</si>
  <si>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</si>
  <si>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</si>
  <si>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</si>
  <si>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</si>
  <si>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</si>
  <si>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</si>
  <si>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</si>
  <si>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</si>
  <si>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</si>
  <si>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</si>
  <si>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</si>
  <si>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</si>
  <si>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</si>
  <si>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</si>
  <si>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</si>
  <si>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</si>
  <si>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</si>
  <si>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</si>
  <si>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</si>
  <si>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</si>
  <si>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</si>
  <si>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</si>
  <si>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</si>
  <si>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</si>
  <si>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</si>
  <si>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</si>
  <si>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</si>
  <si>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</si>
  <si>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</si>
  <si>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</si>
  <si>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</si>
  <si>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</si>
  <si>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</si>
  <si>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</si>
  <si>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</si>
  <si>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</si>
  <si>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</si>
  <si>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</si>
  <si>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</si>
  <si>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</si>
  <si>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</si>
  <si>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</si>
  <si>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</si>
  <si>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</si>
  <si>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</si>
  <si>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</si>
  <si>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</si>
  <si>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</si>
  <si>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</si>
  <si>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</si>
  <si>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</si>
  <si>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</si>
  <si>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</si>
  <si>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</si>
  <si>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</si>
  <si>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</si>
  <si>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</si>
  <si>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</si>
  <si>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</si>
  <si>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</si>
  <si>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</si>
  <si>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</si>
  <si>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</si>
  <si>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</si>
  <si>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</si>
  <si>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</si>
  <si>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</si>
  <si>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</si>
  <si>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</si>
  <si>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</si>
  <si>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</si>
  <si>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</si>
  <si>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</si>
  <si>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</si>
  <si>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</si>
  <si>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</si>
  <si>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</si>
  <si>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</si>
  <si>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</si>
  <si>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</si>
  <si>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</si>
  <si>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</si>
  <si>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</si>
  <si>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</si>
  <si>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</si>
  <si>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</si>
  <si>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</si>
  <si>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</si>
  <si>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</si>
  <si>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</si>
  <si>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</si>
  <si>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</si>
  <si>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</si>
  <si>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</si>
  <si>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</si>
  <si>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</si>
  <si>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</si>
  <si>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</si>
  <si>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</si>
  <si>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</si>
  <si>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</si>
  <si>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</si>
  <si>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</si>
  <si>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</si>
  <si>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</si>
  <si>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</si>
  <si>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</si>
  <si>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</si>
  <si>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</si>
  <si>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</si>
  <si>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</si>
  <si>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</si>
  <si>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</si>
  <si>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</si>
  <si>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</si>
  <si>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</si>
  <si>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</si>
  <si>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</si>
  <si>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</si>
  <si>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</si>
  <si>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</si>
  <si>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</si>
  <si>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</si>
  <si>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</si>
  <si>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</si>
  <si>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</si>
  <si>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</si>
  <si>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</si>
  <si>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</si>
  <si>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</si>
  <si>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</si>
  <si>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</si>
  <si>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</si>
  <si>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</si>
  <si>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</si>
  <si>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</si>
  <si>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</si>
  <si>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</si>
  <si>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</si>
  <si>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</si>
  <si>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</si>
  <si>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</si>
  <si>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</si>
  <si>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</si>
  <si>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</si>
  <si>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</si>
  <si>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</si>
  <si>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</si>
  <si>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</si>
  <si>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</si>
  <si>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</si>
  <si>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</si>
  <si>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</si>
  <si>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</si>
  <si>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</si>
  <si>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</si>
  <si>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</si>
  <si>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</si>
  <si>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</si>
  <si>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</si>
  <si>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</si>
  <si>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</si>
  <si>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</si>
  <si>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</si>
  <si>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</si>
  <si>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</si>
  <si>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</si>
  <si>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</si>
  <si>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</si>
  <si>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</si>
  <si>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</si>
  <si>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</si>
  <si>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</si>
  <si>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</si>
  <si>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</si>
  <si>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</si>
  <si>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</si>
  <si>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</si>
  <si>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</si>
  <si>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</si>
  <si>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</si>
  <si>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</si>
  <si>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</si>
  <si>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</si>
  <si>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</si>
  <si>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</si>
  <si>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</si>
  <si>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</si>
  <si>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</si>
  <si>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</si>
  <si>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</si>
  <si>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</si>
  <si>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</si>
  <si>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</si>
  <si>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</si>
  <si>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</si>
  <si>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</si>
  <si>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</si>
  <si>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</si>
  <si>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</si>
  <si>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</si>
  <si>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</si>
  <si>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</si>
  <si>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</si>
  <si>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</si>
  <si>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</si>
  <si>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</si>
  <si>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</si>
  <si>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</si>
  <si>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</si>
  <si>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</si>
  <si>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</si>
  <si>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</si>
  <si>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</si>
  <si>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</si>
  <si>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</si>
  <si>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</si>
  <si>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</si>
  <si>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</si>
  <si>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</si>
  <si>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</si>
  <si>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</si>
  <si>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</si>
  <si>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</si>
  <si>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</si>
  <si>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</si>
  <si>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</si>
  <si>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</si>
  <si>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</si>
  <si>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</si>
  <si>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</si>
  <si>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</si>
  <si>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</si>
  <si>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</si>
  <si>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</si>
  <si>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</si>
  <si>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</si>
  <si>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</si>
  <si>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</si>
  <si>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</si>
  <si>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</si>
  <si>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</si>
  <si>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</si>
  <si>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</si>
  <si>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</si>
  <si>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</si>
  <si>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</si>
  <si>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</si>
  <si>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</si>
  <si>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</si>
  <si>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</si>
  <si>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</si>
  <si>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Охрана окружающей среды</t>
  </si>
  <si>
    <t xml:space="preserve"> Другие вопросы в области охраны окружающей среды</t>
  </si>
  <si>
    <t>Исполнено      на                      01.07.2024г</t>
  </si>
  <si>
    <t xml:space="preserve">                                                                       на 01.07.2024 года</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</si>
</sst>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201" activePane="bottomRight" state="frozen"/>
      <selection pane="topRight" activeCell="C1" sqref="C1"/>
      <selection pane="bottomLeft" activeCell="A119" sqref="A119"/>
      <selection pane="bottomRight" activeCell="D227" sqref="D22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1192</v>
      </c>
      <c r="B3" s="6"/>
      <c r="C3" s="4"/>
      <c r="D3" s="4"/>
      <c r="E3" s="5"/>
    </row>
    <row r="4" spans="1:5">
      <c r="A4" s="7"/>
      <c r="B4" s="7"/>
    </row>
    <row r="5" spans="1:5" ht="35.25" customHeight="1">
      <c r="A5" s="8" t="s">
        <v>2</v>
      </c>
      <c r="B5" s="8" t="s">
        <v>3</v>
      </c>
      <c r="C5" s="8" t="s">
        <v>1170</v>
      </c>
      <c r="D5" s="8" t="s">
        <v>1191</v>
      </c>
      <c r="E5" s="8" t="s">
        <v>4</v>
      </c>
    </row>
    <row r="6" spans="1:5" s="12" customFormat="1">
      <c r="A6" s="9" t="s">
        <v>5</v>
      </c>
      <c r="B6" s="10"/>
      <c r="C6" s="11">
        <f>C7+C60</f>
        <v>369324.29999999993</v>
      </c>
      <c r="D6" s="11">
        <f>D7+D60</f>
        <v>205010.39999999997</v>
      </c>
      <c r="E6" s="11">
        <f t="shared" ref="E6:E85" si="0">D6/C6*100</f>
        <v>55.509588727305513</v>
      </c>
    </row>
    <row r="7" spans="1:5" s="14" customFormat="1">
      <c r="A7" s="19" t="s">
        <v>6</v>
      </c>
      <c r="B7" s="13" t="s">
        <v>1102</v>
      </c>
      <c r="C7" s="20">
        <f>C8+C10+C16+C28+C31+C33+C47+C52+C58+C49</f>
        <v>50312.5</v>
      </c>
      <c r="D7" s="20">
        <f>D8+D10+D16+D28+D31+D33+D47+D52+D58+D49+D32+D59</f>
        <v>24862.400000000001</v>
      </c>
      <c r="E7" s="20">
        <f t="shared" si="0"/>
        <v>49.415950310559012</v>
      </c>
    </row>
    <row r="8" spans="1:5" s="14" customFormat="1">
      <c r="A8" s="19" t="s">
        <v>7</v>
      </c>
      <c r="B8" s="13" t="s">
        <v>1103</v>
      </c>
      <c r="C8" s="20">
        <f>C9</f>
        <v>18063</v>
      </c>
      <c r="D8" s="20">
        <f>D9</f>
        <v>9283</v>
      </c>
      <c r="E8" s="20">
        <f t="shared" si="0"/>
        <v>51.392349000719705</v>
      </c>
    </row>
    <row r="9" spans="1:5">
      <c r="A9" s="15" t="s">
        <v>8</v>
      </c>
      <c r="B9" s="16" t="s">
        <v>1104</v>
      </c>
      <c r="C9" s="17">
        <v>18063</v>
      </c>
      <c r="D9" s="17">
        <v>9283</v>
      </c>
      <c r="E9" s="17">
        <f t="shared" si="0"/>
        <v>51.392349000719705</v>
      </c>
    </row>
    <row r="10" spans="1:5" ht="22.5">
      <c r="A10" s="19" t="s">
        <v>9</v>
      </c>
      <c r="B10" s="13" t="s">
        <v>1114</v>
      </c>
      <c r="C10" s="20">
        <f>C11</f>
        <v>8881.8000000000011</v>
      </c>
      <c r="D10" s="20">
        <f>D11</f>
        <v>4273.3</v>
      </c>
      <c r="E10" s="20">
        <f t="shared" si="0"/>
        <v>48.112995113603098</v>
      </c>
    </row>
    <row r="11" spans="1:5" ht="25.5" customHeight="1">
      <c r="A11" s="15" t="s">
        <v>10</v>
      </c>
      <c r="B11" s="16" t="s">
        <v>1113</v>
      </c>
      <c r="C11" s="17">
        <f>C12+C13+C14+C15</f>
        <v>8881.8000000000011</v>
      </c>
      <c r="D11" s="17">
        <f>D12+D13+D14+D15</f>
        <v>4273.3</v>
      </c>
      <c r="E11" s="17">
        <f t="shared" si="0"/>
        <v>48.112995113603098</v>
      </c>
    </row>
    <row r="12" spans="1:5" ht="47.25" customHeight="1">
      <c r="A12" s="15" t="s">
        <v>11</v>
      </c>
      <c r="B12" s="16" t="s">
        <v>1112</v>
      </c>
      <c r="C12" s="17">
        <v>4632.3</v>
      </c>
      <c r="D12" s="17">
        <v>2182.9</v>
      </c>
      <c r="E12" s="17">
        <f t="shared" si="0"/>
        <v>47.123459188739936</v>
      </c>
    </row>
    <row r="13" spans="1:5" ht="59.25" customHeight="1">
      <c r="A13" s="15" t="s">
        <v>12</v>
      </c>
      <c r="B13" s="16" t="s">
        <v>1111</v>
      </c>
      <c r="C13" s="17">
        <v>22</v>
      </c>
      <c r="D13" s="17">
        <v>12.6</v>
      </c>
      <c r="E13" s="17">
        <f t="shared" si="0"/>
        <v>57.272727272727273</v>
      </c>
    </row>
    <row r="14" spans="1:5" ht="46.5" customHeight="1">
      <c r="A14" s="15" t="s">
        <v>13</v>
      </c>
      <c r="B14" s="16" t="s">
        <v>1110</v>
      </c>
      <c r="C14" s="17">
        <v>4803.3</v>
      </c>
      <c r="D14" s="17">
        <v>2361.1999999999998</v>
      </c>
      <c r="E14" s="17">
        <f t="shared" si="0"/>
        <v>49.157870630608116</v>
      </c>
    </row>
    <row r="15" spans="1:5" ht="46.5" customHeight="1">
      <c r="A15" s="15" t="s">
        <v>14</v>
      </c>
      <c r="B15" s="16" t="s">
        <v>1109</v>
      </c>
      <c r="C15" s="17">
        <v>-575.79999999999995</v>
      </c>
      <c r="D15" s="17">
        <v>-283.39999999999998</v>
      </c>
      <c r="E15" s="17">
        <f t="shared" si="0"/>
        <v>49.218478638416116</v>
      </c>
    </row>
    <row r="16" spans="1:5">
      <c r="A16" s="19" t="s">
        <v>15</v>
      </c>
      <c r="B16" s="13" t="s">
        <v>1108</v>
      </c>
      <c r="C16" s="20">
        <f>C17+C22+C24+C26</f>
        <v>4222</v>
      </c>
      <c r="D16" s="20">
        <f>D17+D22+D24+D26</f>
        <v>3608.7</v>
      </c>
      <c r="E16" s="20">
        <f t="shared" si="0"/>
        <v>85.473709142586458</v>
      </c>
    </row>
    <row r="17" spans="1:5" ht="15" customHeight="1">
      <c r="A17" s="30" t="s">
        <v>1013</v>
      </c>
      <c r="B17" s="21" t="s">
        <v>1107</v>
      </c>
      <c r="C17" s="31">
        <f>C18+C20</f>
        <v>656</v>
      </c>
      <c r="D17" s="31">
        <f>D18+D20</f>
        <v>481.4</v>
      </c>
      <c r="E17" s="31">
        <f t="shared" si="0"/>
        <v>73.384146341463406</v>
      </c>
    </row>
    <row r="18" spans="1:5" ht="22.5">
      <c r="A18" s="95" t="s">
        <v>1115</v>
      </c>
      <c r="B18" s="94" t="s">
        <v>1100</v>
      </c>
      <c r="C18" s="17">
        <f>C19</f>
        <v>391</v>
      </c>
      <c r="D18" s="17">
        <f>D19</f>
        <v>366.5</v>
      </c>
      <c r="E18" s="17">
        <f t="shared" si="0"/>
        <v>93.734015345268546</v>
      </c>
    </row>
    <row r="19" spans="1:5" ht="22.5">
      <c r="A19" s="95" t="s">
        <v>1115</v>
      </c>
      <c r="B19" s="94" t="s">
        <v>1101</v>
      </c>
      <c r="C19" s="17">
        <v>391</v>
      </c>
      <c r="D19" s="17">
        <v>366.5</v>
      </c>
      <c r="E19" s="17">
        <f t="shared" si="0"/>
        <v>93.734015345268546</v>
      </c>
    </row>
    <row r="20" spans="1:5" ht="27" customHeight="1">
      <c r="A20" s="95" t="s">
        <v>1116</v>
      </c>
      <c r="B20" s="94" t="s">
        <v>1105</v>
      </c>
      <c r="C20" s="17">
        <f>C21</f>
        <v>265</v>
      </c>
      <c r="D20" s="17">
        <f>D21</f>
        <v>114.9</v>
      </c>
      <c r="E20" s="17">
        <f t="shared" si="0"/>
        <v>43.358490566037737</v>
      </c>
    </row>
    <row r="21" spans="1:5" ht="45">
      <c r="A21" s="95" t="s">
        <v>1117</v>
      </c>
      <c r="B21" s="94" t="s">
        <v>1106</v>
      </c>
      <c r="C21" s="17">
        <v>265</v>
      </c>
      <c r="D21" s="17">
        <v>114.9</v>
      </c>
      <c r="E21" s="17">
        <f t="shared" si="0"/>
        <v>43.358490566037737</v>
      </c>
    </row>
    <row r="22" spans="1:5" ht="14.25" customHeight="1">
      <c r="A22" s="15" t="s">
        <v>16</v>
      </c>
      <c r="B22" s="16" t="s">
        <v>1119</v>
      </c>
      <c r="C22" s="17">
        <f>C23</f>
        <v>0</v>
      </c>
      <c r="D22" s="17">
        <f>D23</f>
        <v>0.1</v>
      </c>
      <c r="E22" s="17"/>
    </row>
    <row r="23" spans="1:5" ht="14.25" customHeight="1">
      <c r="A23" s="95" t="s">
        <v>16</v>
      </c>
      <c r="B23" s="94" t="s">
        <v>1118</v>
      </c>
      <c r="C23" s="17"/>
      <c r="D23" s="17">
        <v>0.1</v>
      </c>
      <c r="E23" s="17"/>
    </row>
    <row r="24" spans="1:5">
      <c r="A24" s="15" t="s">
        <v>17</v>
      </c>
      <c r="B24" s="16" t="s">
        <v>1121</v>
      </c>
      <c r="C24" s="17">
        <f>C25</f>
        <v>3188</v>
      </c>
      <c r="D24" s="17">
        <f>D25</f>
        <v>2590.4</v>
      </c>
      <c r="E24" s="17">
        <f t="shared" si="0"/>
        <v>81.254705144291094</v>
      </c>
    </row>
    <row r="25" spans="1:5">
      <c r="A25" s="95" t="s">
        <v>17</v>
      </c>
      <c r="B25" s="94" t="s">
        <v>1120</v>
      </c>
      <c r="C25" s="17">
        <v>3188</v>
      </c>
      <c r="D25" s="17">
        <v>2590.4</v>
      </c>
      <c r="E25" s="17">
        <f t="shared" si="0"/>
        <v>81.254705144291094</v>
      </c>
    </row>
    <row r="26" spans="1:5" ht="22.5">
      <c r="A26" s="95" t="s">
        <v>1124</v>
      </c>
      <c r="B26" s="94" t="s">
        <v>1125</v>
      </c>
      <c r="C26" s="17">
        <f>C27</f>
        <v>378</v>
      </c>
      <c r="D26" s="17">
        <f>D27</f>
        <v>536.79999999999995</v>
      </c>
      <c r="E26" s="17">
        <f t="shared" si="0"/>
        <v>142.010582010582</v>
      </c>
    </row>
    <row r="27" spans="1:5" ht="24.75" customHeight="1">
      <c r="A27" s="95" t="s">
        <v>1122</v>
      </c>
      <c r="B27" s="94" t="s">
        <v>1123</v>
      </c>
      <c r="C27" s="17">
        <v>378</v>
      </c>
      <c r="D27" s="17">
        <v>536.79999999999995</v>
      </c>
      <c r="E27" s="17">
        <f t="shared" si="0"/>
        <v>142.010582010582</v>
      </c>
    </row>
    <row r="28" spans="1:5">
      <c r="A28" s="19" t="s">
        <v>18</v>
      </c>
      <c r="B28" s="13" t="s">
        <v>19</v>
      </c>
      <c r="C28" s="20">
        <f>SUM(C29:C30)</f>
        <v>11425.8</v>
      </c>
      <c r="D28" s="20">
        <f>SUM(D29:D30)</f>
        <v>4558</v>
      </c>
      <c r="E28" s="20">
        <f t="shared" si="0"/>
        <v>39.892173852159154</v>
      </c>
    </row>
    <row r="29" spans="1:5">
      <c r="A29" s="15" t="s">
        <v>20</v>
      </c>
      <c r="B29" s="16" t="s">
        <v>21</v>
      </c>
      <c r="C29" s="17">
        <v>1609</v>
      </c>
      <c r="D29" s="17">
        <v>158.30000000000001</v>
      </c>
      <c r="E29" s="17">
        <f t="shared" si="0"/>
        <v>9.8384089496581737</v>
      </c>
    </row>
    <row r="30" spans="1:5">
      <c r="A30" s="15" t="s">
        <v>22</v>
      </c>
      <c r="B30" s="16" t="s">
        <v>23</v>
      </c>
      <c r="C30" s="17">
        <v>9816.7999999999993</v>
      </c>
      <c r="D30" s="17">
        <v>4399.7</v>
      </c>
      <c r="E30" s="17">
        <f t="shared" si="0"/>
        <v>44.818066987205604</v>
      </c>
    </row>
    <row r="31" spans="1:5">
      <c r="A31" s="19" t="s">
        <v>1026</v>
      </c>
      <c r="B31" s="13" t="s">
        <v>24</v>
      </c>
      <c r="C31" s="20">
        <v>908.2</v>
      </c>
      <c r="D31" s="20">
        <v>384.9</v>
      </c>
      <c r="E31" s="20">
        <f t="shared" si="0"/>
        <v>42.380532922263811</v>
      </c>
    </row>
    <row r="32" spans="1:5">
      <c r="A32" s="19" t="s">
        <v>1077</v>
      </c>
      <c r="B32" s="13" t="s">
        <v>1078</v>
      </c>
      <c r="C32" s="20"/>
      <c r="D32" s="20"/>
      <c r="E32" s="17"/>
    </row>
    <row r="33" spans="1:5" ht="24" customHeight="1">
      <c r="A33" s="19" t="s">
        <v>25</v>
      </c>
      <c r="B33" s="18" t="s">
        <v>26</v>
      </c>
      <c r="C33" s="20">
        <f>C34+C44</f>
        <v>3611.2</v>
      </c>
      <c r="D33" s="20">
        <f>D34+D44+D43</f>
        <v>1793.7</v>
      </c>
      <c r="E33" s="20">
        <f t="shared" si="0"/>
        <v>49.670469649977846</v>
      </c>
    </row>
    <row r="34" spans="1:5" ht="58.5" customHeight="1">
      <c r="A34" s="15" t="s">
        <v>27</v>
      </c>
      <c r="B34" s="16" t="s">
        <v>28</v>
      </c>
      <c r="C34" s="17">
        <f>C35+C37+C39+C42</f>
        <v>3246.2999999999997</v>
      </c>
      <c r="D34" s="17">
        <f>D35+D37+D39</f>
        <v>1580.5</v>
      </c>
      <c r="E34" s="17">
        <f t="shared" si="0"/>
        <v>48.686196593044393</v>
      </c>
    </row>
    <row r="35" spans="1:5" ht="43.5" customHeight="1">
      <c r="A35" s="15" t="s">
        <v>29</v>
      </c>
      <c r="B35" s="16" t="s">
        <v>1027</v>
      </c>
      <c r="C35" s="17">
        <f>C36</f>
        <v>2466</v>
      </c>
      <c r="D35" s="17">
        <f>D36</f>
        <v>1192</v>
      </c>
      <c r="E35" s="17">
        <f t="shared" si="0"/>
        <v>48.337388483373886</v>
      </c>
    </row>
    <row r="36" spans="1:5" ht="69" customHeight="1">
      <c r="A36" s="70" t="s">
        <v>1028</v>
      </c>
      <c r="B36" s="16" t="s">
        <v>959</v>
      </c>
      <c r="C36" s="17">
        <v>2466</v>
      </c>
      <c r="D36" s="17">
        <v>1192</v>
      </c>
      <c r="E36" s="17">
        <f t="shared" si="0"/>
        <v>48.337388483373886</v>
      </c>
    </row>
    <row r="37" spans="1:5" ht="56.25" customHeight="1">
      <c r="A37" s="15" t="s">
        <v>30</v>
      </c>
      <c r="B37" s="16" t="s">
        <v>31</v>
      </c>
      <c r="C37" s="17">
        <f>C38</f>
        <v>559.20000000000005</v>
      </c>
      <c r="D37" s="17">
        <f>D38</f>
        <v>269.2</v>
      </c>
      <c r="E37" s="17">
        <f t="shared" si="0"/>
        <v>48.140200286123026</v>
      </c>
    </row>
    <row r="38" spans="1:5" ht="45.75" customHeight="1">
      <c r="A38" s="15" t="s">
        <v>32</v>
      </c>
      <c r="B38" s="16" t="s">
        <v>33</v>
      </c>
      <c r="C38" s="17">
        <v>559.20000000000005</v>
      </c>
      <c r="D38" s="17">
        <v>269.2</v>
      </c>
      <c r="E38" s="17">
        <f t="shared" si="0"/>
        <v>48.140200286123026</v>
      </c>
    </row>
    <row r="39" spans="1:5" ht="67.5">
      <c r="A39" s="15" t="s">
        <v>1029</v>
      </c>
      <c r="B39" s="16" t="s">
        <v>34</v>
      </c>
      <c r="C39" s="17">
        <f>C40+C41</f>
        <v>221.1</v>
      </c>
      <c r="D39" s="17">
        <f>D40+D41</f>
        <v>119.3</v>
      </c>
      <c r="E39" s="17">
        <f t="shared" si="0"/>
        <v>53.95748530076888</v>
      </c>
    </row>
    <row r="40" spans="1:5" ht="45">
      <c r="A40" s="15" t="s">
        <v>35</v>
      </c>
      <c r="B40" s="16" t="s">
        <v>36</v>
      </c>
      <c r="C40" s="17">
        <v>7.5</v>
      </c>
      <c r="D40" s="17">
        <v>10.6</v>
      </c>
      <c r="E40" s="17">
        <f t="shared" si="0"/>
        <v>141.33333333333334</v>
      </c>
    </row>
    <row r="41" spans="1:5" ht="45">
      <c r="A41" s="15" t="s">
        <v>37</v>
      </c>
      <c r="B41" s="16" t="s">
        <v>38</v>
      </c>
      <c r="C41" s="17">
        <v>213.6</v>
      </c>
      <c r="D41" s="17">
        <v>108.7</v>
      </c>
      <c r="E41" s="17">
        <f t="shared" si="0"/>
        <v>50.889513108614238</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213.2</v>
      </c>
      <c r="E44" s="17">
        <f t="shared" si="0"/>
        <v>58.426966292134829</v>
      </c>
    </row>
    <row r="45" spans="1:5" ht="47.25" customHeight="1">
      <c r="A45" s="15" t="s">
        <v>41</v>
      </c>
      <c r="B45" s="16" t="s">
        <v>42</v>
      </c>
      <c r="C45" s="17">
        <v>175.5</v>
      </c>
      <c r="D45" s="17">
        <v>130.69999999999999</v>
      </c>
      <c r="E45" s="17">
        <f t="shared" si="0"/>
        <v>74.472934472934469</v>
      </c>
    </row>
    <row r="46" spans="1:5" ht="53.25" customHeight="1">
      <c r="A46" s="15" t="s">
        <v>43</v>
      </c>
      <c r="B46" s="16" t="s">
        <v>44</v>
      </c>
      <c r="C46" s="17">
        <v>189.4</v>
      </c>
      <c r="D46" s="17">
        <v>82.5</v>
      </c>
      <c r="E46" s="17">
        <f t="shared" si="0"/>
        <v>43.558606124604012</v>
      </c>
    </row>
    <row r="47" spans="1:5" ht="16.5" customHeight="1">
      <c r="A47" s="19" t="s">
        <v>45</v>
      </c>
      <c r="B47" s="13" t="s">
        <v>46</v>
      </c>
      <c r="C47" s="20">
        <f>SUM(C48:C48)</f>
        <v>0.9</v>
      </c>
      <c r="D47" s="20">
        <f>SUM(D48:D48)</f>
        <v>280.10000000000002</v>
      </c>
      <c r="E47" s="20">
        <f t="shared" si="0"/>
        <v>31122.222222222223</v>
      </c>
    </row>
    <row r="48" spans="1:5">
      <c r="A48" s="15" t="s">
        <v>47</v>
      </c>
      <c r="B48" s="16" t="s">
        <v>48</v>
      </c>
      <c r="C48" s="17">
        <v>0.9</v>
      </c>
      <c r="D48" s="17">
        <v>280.10000000000002</v>
      </c>
      <c r="E48" s="17">
        <f t="shared" si="0"/>
        <v>31122.222222222223</v>
      </c>
    </row>
    <row r="49" spans="1:6" ht="22.5">
      <c r="A49" s="19" t="s">
        <v>49</v>
      </c>
      <c r="B49" s="13" t="s">
        <v>1166</v>
      </c>
      <c r="C49" s="20">
        <f>C50+C51</f>
        <v>581.6</v>
      </c>
      <c r="D49" s="20">
        <f>D50+D51</f>
        <v>346.70000000000005</v>
      </c>
      <c r="E49" s="20">
        <f t="shared" si="0"/>
        <v>59.611416781292995</v>
      </c>
    </row>
    <row r="50" spans="1:6" ht="26.25" customHeight="1">
      <c r="A50" s="15" t="s">
        <v>50</v>
      </c>
      <c r="B50" s="16" t="s">
        <v>1167</v>
      </c>
      <c r="C50" s="17">
        <v>550.6</v>
      </c>
      <c r="D50" s="17">
        <v>329.1</v>
      </c>
      <c r="E50" s="17">
        <f t="shared" si="0"/>
        <v>59.771158735924445</v>
      </c>
    </row>
    <row r="51" spans="1:6" ht="12.75" customHeight="1">
      <c r="A51" s="15" t="s">
        <v>1016</v>
      </c>
      <c r="B51" s="16" t="s">
        <v>1168</v>
      </c>
      <c r="C51" s="17">
        <v>31</v>
      </c>
      <c r="D51" s="17">
        <v>17.600000000000001</v>
      </c>
      <c r="E51" s="17">
        <f t="shared" si="0"/>
        <v>56.774193548387096</v>
      </c>
    </row>
    <row r="52" spans="1:6" ht="22.5">
      <c r="A52" s="19" t="s">
        <v>51</v>
      </c>
      <c r="B52" s="13" t="s">
        <v>52</v>
      </c>
      <c r="C52" s="20">
        <f>C53+C56+C57</f>
        <v>2328.4</v>
      </c>
      <c r="D52" s="20">
        <f>D53+D56+D57</f>
        <v>72.900000000000006</v>
      </c>
      <c r="E52" s="20">
        <f t="shared" si="0"/>
        <v>3.1309053427246178</v>
      </c>
    </row>
    <row r="53" spans="1:6" ht="57" customHeight="1">
      <c r="A53" s="15" t="s">
        <v>53</v>
      </c>
      <c r="B53" s="16" t="s">
        <v>54</v>
      </c>
      <c r="C53" s="17">
        <f>C54+C55</f>
        <v>2237.4</v>
      </c>
      <c r="D53" s="17">
        <f>D54+D55</f>
        <v>0</v>
      </c>
      <c r="E53" s="20">
        <f t="shared" si="0"/>
        <v>0</v>
      </c>
    </row>
    <row r="54" spans="1:6" ht="55.5" customHeight="1">
      <c r="A54" s="15" t="s">
        <v>1030</v>
      </c>
      <c r="B54" s="16" t="s">
        <v>955</v>
      </c>
      <c r="C54" s="17">
        <v>1200</v>
      </c>
      <c r="D54" s="17"/>
      <c r="E54" s="20">
        <f t="shared" si="0"/>
        <v>0</v>
      </c>
    </row>
    <row r="55" spans="1:6" ht="57.75" customHeight="1">
      <c r="A55" s="15" t="s">
        <v>55</v>
      </c>
      <c r="B55" s="16" t="s">
        <v>56</v>
      </c>
      <c r="C55" s="17">
        <v>1037.4000000000001</v>
      </c>
      <c r="D55" s="17"/>
      <c r="E55" s="20">
        <f t="shared" si="0"/>
        <v>0</v>
      </c>
    </row>
    <row r="56" spans="1:6" ht="25.5" customHeight="1">
      <c r="A56" s="15" t="s">
        <v>57</v>
      </c>
      <c r="B56" s="16" t="s">
        <v>58</v>
      </c>
      <c r="C56" s="17">
        <v>50</v>
      </c>
      <c r="D56" s="17"/>
      <c r="E56" s="20">
        <f t="shared" si="0"/>
        <v>0</v>
      </c>
    </row>
    <row r="57" spans="1:6" ht="48" customHeight="1">
      <c r="A57" s="15" t="s">
        <v>1086</v>
      </c>
      <c r="B57" s="16" t="s">
        <v>1087</v>
      </c>
      <c r="C57" s="17">
        <v>41</v>
      </c>
      <c r="D57" s="17">
        <v>72.900000000000006</v>
      </c>
      <c r="E57" s="17">
        <f t="shared" si="0"/>
        <v>177.80487804878052</v>
      </c>
    </row>
    <row r="58" spans="1:6" ht="14.25" customHeight="1">
      <c r="A58" s="19" t="s">
        <v>59</v>
      </c>
      <c r="B58" s="13" t="s">
        <v>60</v>
      </c>
      <c r="C58" s="20">
        <v>289.60000000000002</v>
      </c>
      <c r="D58" s="20">
        <v>261.10000000000002</v>
      </c>
      <c r="E58" s="20">
        <f t="shared" si="0"/>
        <v>90.158839779005532</v>
      </c>
      <c r="F58" s="22"/>
    </row>
    <row r="59" spans="1:6" ht="14.25" customHeight="1">
      <c r="A59" s="19" t="s">
        <v>61</v>
      </c>
      <c r="B59" s="13" t="s">
        <v>62</v>
      </c>
      <c r="C59" s="20"/>
      <c r="D59" s="20"/>
      <c r="E59" s="20"/>
    </row>
    <row r="60" spans="1:6">
      <c r="A60" s="19" t="s">
        <v>63</v>
      </c>
      <c r="B60" s="13" t="s">
        <v>64</v>
      </c>
      <c r="C60" s="20">
        <f>C61+C156</f>
        <v>319011.79999999993</v>
      </c>
      <c r="D60" s="20">
        <f>D61+D156</f>
        <v>180147.99999999997</v>
      </c>
      <c r="E60" s="20">
        <f t="shared" si="0"/>
        <v>56.470638390178671</v>
      </c>
    </row>
    <row r="61" spans="1:6" ht="25.5" customHeight="1">
      <c r="A61" s="19" t="s">
        <v>65</v>
      </c>
      <c r="B61" s="13" t="s">
        <v>66</v>
      </c>
      <c r="C61" s="20">
        <f>C62++C65+C93+C152+C154</f>
        <v>319011.79999999993</v>
      </c>
      <c r="D61" s="20">
        <f>D62++D65+D93+D152+D154</f>
        <v>180147.99999999997</v>
      </c>
      <c r="E61" s="20">
        <f t="shared" si="0"/>
        <v>56.470638390178671</v>
      </c>
    </row>
    <row r="62" spans="1:6" ht="22.5">
      <c r="A62" s="30" t="s">
        <v>67</v>
      </c>
      <c r="B62" s="21" t="s">
        <v>1011</v>
      </c>
      <c r="C62" s="31">
        <f>C63+C64</f>
        <v>115494.8</v>
      </c>
      <c r="D62" s="31">
        <f>D63+D64</f>
        <v>52570</v>
      </c>
      <c r="E62" s="31">
        <f t="shared" si="0"/>
        <v>45.517200774407158</v>
      </c>
    </row>
    <row r="63" spans="1:6" ht="26.25" customHeight="1">
      <c r="A63" s="15" t="s">
        <v>68</v>
      </c>
      <c r="B63" s="16" t="s">
        <v>1012</v>
      </c>
      <c r="C63" s="17">
        <v>101812.5</v>
      </c>
      <c r="D63" s="17">
        <v>48823.8</v>
      </c>
      <c r="E63" s="17">
        <f t="shared" si="0"/>
        <v>47.954622467771642</v>
      </c>
    </row>
    <row r="64" spans="1:6" ht="26.25" customHeight="1">
      <c r="A64" s="15" t="s">
        <v>69</v>
      </c>
      <c r="B64" s="16" t="s">
        <v>978</v>
      </c>
      <c r="C64" s="17">
        <v>13682.3</v>
      </c>
      <c r="D64" s="17">
        <v>3746.2</v>
      </c>
      <c r="E64" s="17">
        <f t="shared" si="0"/>
        <v>27.379899578287276</v>
      </c>
    </row>
    <row r="65" spans="1:7" ht="22.5">
      <c r="A65" s="30" t="s">
        <v>70</v>
      </c>
      <c r="B65" s="21" t="s">
        <v>979</v>
      </c>
      <c r="C65" s="31">
        <f>C66+C82+C73+C76+C79+C71+C72+C67</f>
        <v>44514.3</v>
      </c>
      <c r="D65" s="31">
        <f>D66+D82+D73+D76+D79+D71+D72+D67</f>
        <v>28052.099999999995</v>
      </c>
      <c r="E65" s="31">
        <f t="shared" si="0"/>
        <v>63.018176181586568</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819.80000000000007</v>
      </c>
      <c r="E67" s="31">
        <f t="shared" si="0"/>
        <v>58.327997154037718</v>
      </c>
      <c r="F67" s="22"/>
      <c r="G67" s="22"/>
    </row>
    <row r="68" spans="1:7" ht="78.75" customHeight="1">
      <c r="A68" s="89" t="s">
        <v>1097</v>
      </c>
      <c r="B68" s="24" t="s">
        <v>1137</v>
      </c>
      <c r="C68" s="98">
        <v>7.1</v>
      </c>
      <c r="D68" s="17">
        <v>4.0999999999999996</v>
      </c>
      <c r="E68" s="17">
        <f t="shared" si="0"/>
        <v>57.74647887323944</v>
      </c>
      <c r="F68" s="22"/>
      <c r="G68" s="22"/>
    </row>
    <row r="69" spans="1:7" ht="60" customHeight="1">
      <c r="A69" s="89" t="s">
        <v>1098</v>
      </c>
      <c r="B69" s="24" t="s">
        <v>1138</v>
      </c>
      <c r="C69" s="98">
        <v>1398.4</v>
      </c>
      <c r="D69" s="17">
        <v>815.7</v>
      </c>
      <c r="E69" s="17">
        <f t="shared" si="0"/>
        <v>58.330949656750576</v>
      </c>
      <c r="F69" s="22"/>
      <c r="G69" s="22"/>
    </row>
    <row r="70" spans="1:7" ht="41.25" customHeight="1">
      <c r="A70" s="90" t="s">
        <v>1099</v>
      </c>
      <c r="B70" s="91" t="s">
        <v>1139</v>
      </c>
      <c r="C70" s="79">
        <f>+C71+C72</f>
        <v>2380.6999999999998</v>
      </c>
      <c r="D70" s="79">
        <f>D71+D72</f>
        <v>1024.4000000000001</v>
      </c>
      <c r="E70" s="31">
        <f t="shared" si="0"/>
        <v>43.029361112277911</v>
      </c>
      <c r="F70" s="22"/>
      <c r="G70" s="22"/>
    </row>
    <row r="71" spans="1:7" ht="33" customHeight="1">
      <c r="A71" s="84" t="s">
        <v>1061</v>
      </c>
      <c r="B71" s="85" t="s">
        <v>1062</v>
      </c>
      <c r="C71" s="79">
        <v>75.2</v>
      </c>
      <c r="D71" s="31">
        <v>32.299999999999997</v>
      </c>
      <c r="E71" s="17">
        <f t="shared" si="0"/>
        <v>42.952127659574465</v>
      </c>
      <c r="F71" s="22"/>
      <c r="G71" s="22"/>
    </row>
    <row r="72" spans="1:7" ht="37.5" customHeight="1">
      <c r="A72" s="84" t="s">
        <v>1061</v>
      </c>
      <c r="B72" s="86" t="s">
        <v>1063</v>
      </c>
      <c r="C72" s="79">
        <v>2305.5</v>
      </c>
      <c r="D72" s="31">
        <v>992.1</v>
      </c>
      <c r="E72" s="17">
        <f t="shared" si="0"/>
        <v>43.031880286271964</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c r="E79" s="20">
        <f t="shared" si="0"/>
        <v>0</v>
      </c>
      <c r="F79" s="22"/>
      <c r="G79" s="22"/>
    </row>
    <row r="80" spans="1:7" ht="45">
      <c r="A80" s="69" t="s">
        <v>1031</v>
      </c>
      <c r="B80" s="66" t="s">
        <v>1014</v>
      </c>
      <c r="C80" s="105">
        <v>50.1</v>
      </c>
      <c r="D80" s="17"/>
      <c r="E80" s="20">
        <f t="shared" si="0"/>
        <v>0</v>
      </c>
      <c r="F80" s="22"/>
      <c r="G80" s="22"/>
    </row>
    <row r="81" spans="1:7" ht="33.75">
      <c r="A81" s="69" t="s">
        <v>1032</v>
      </c>
      <c r="B81" s="66" t="s">
        <v>1083</v>
      </c>
      <c r="C81" s="105">
        <v>4954.8999999999996</v>
      </c>
      <c r="D81" s="31"/>
      <c r="E81" s="31">
        <f t="shared" si="0"/>
        <v>0</v>
      </c>
      <c r="F81" s="22"/>
      <c r="G81" s="22"/>
    </row>
    <row r="82" spans="1:7" s="12" customFormat="1" ht="13.5" customHeight="1">
      <c r="A82" s="125" t="s">
        <v>71</v>
      </c>
      <c r="B82" s="99" t="s">
        <v>980</v>
      </c>
      <c r="C82" s="31">
        <f>C83+C90</f>
        <v>34342.800000000003</v>
      </c>
      <c r="D82" s="31">
        <f>D83+D90</f>
        <v>24827.599999999999</v>
      </c>
      <c r="E82" s="31">
        <f t="shared" si="0"/>
        <v>72.29346471458355</v>
      </c>
      <c r="F82" s="1"/>
      <c r="G82" s="1"/>
    </row>
    <row r="83" spans="1:7" s="12" customFormat="1">
      <c r="A83" s="15" t="s">
        <v>72</v>
      </c>
      <c r="B83" s="16" t="s">
        <v>981</v>
      </c>
      <c r="C83" s="17">
        <f>C85+C86+C87+C88+C89</f>
        <v>25285.600000000002</v>
      </c>
      <c r="D83" s="17">
        <f>D85+D86+D87+D88+D89</f>
        <v>18465.5</v>
      </c>
      <c r="E83" s="17">
        <f t="shared" si="0"/>
        <v>73.027731198785077</v>
      </c>
      <c r="F83" s="1"/>
      <c r="G83" s="1"/>
    </row>
    <row r="84" spans="1:7" ht="14.25" hidden="1" customHeight="1">
      <c r="A84" s="15" t="s">
        <v>72</v>
      </c>
      <c r="B84" s="16" t="s">
        <v>73</v>
      </c>
      <c r="C84" s="17"/>
      <c r="D84" s="17"/>
      <c r="E84" s="17" t="e">
        <f t="shared" si="0"/>
        <v>#DIV/0!</v>
      </c>
    </row>
    <row r="85" spans="1:7" ht="57" customHeight="1">
      <c r="A85" s="23" t="s">
        <v>961</v>
      </c>
      <c r="B85" s="16" t="s">
        <v>982</v>
      </c>
      <c r="C85" s="17">
        <v>5101.6000000000004</v>
      </c>
      <c r="D85" s="17">
        <v>2724.4</v>
      </c>
      <c r="E85" s="17">
        <f t="shared" si="0"/>
        <v>53.402854006586168</v>
      </c>
    </row>
    <row r="86" spans="1:7" ht="56.25">
      <c r="A86" s="63" t="s">
        <v>962</v>
      </c>
      <c r="B86" s="16" t="s">
        <v>983</v>
      </c>
      <c r="C86" s="17">
        <v>5923.9</v>
      </c>
      <c r="D86" s="17">
        <v>3089.4</v>
      </c>
      <c r="E86" s="17">
        <f t="shared" ref="E86:E151" si="1">D86/C86*100</f>
        <v>52.151454278431444</v>
      </c>
    </row>
    <row r="87" spans="1:7" ht="33.75">
      <c r="A87" s="63" t="s">
        <v>963</v>
      </c>
      <c r="B87" s="16" t="s">
        <v>984</v>
      </c>
      <c r="C87" s="17">
        <v>3368.2</v>
      </c>
      <c r="D87" s="17">
        <v>1780</v>
      </c>
      <c r="E87" s="17">
        <f t="shared" si="1"/>
        <v>52.847218098687733</v>
      </c>
    </row>
    <row r="88" spans="1:7" ht="78" customHeight="1">
      <c r="A88" s="126" t="s">
        <v>1174</v>
      </c>
      <c r="B88" s="16" t="s">
        <v>1173</v>
      </c>
      <c r="C88" s="17">
        <v>885.2</v>
      </c>
      <c r="D88" s="17">
        <v>865</v>
      </c>
      <c r="E88" s="17">
        <f t="shared" si="1"/>
        <v>97.718029823768632</v>
      </c>
    </row>
    <row r="89" spans="1:7" ht="67.5">
      <c r="A89" s="26" t="s">
        <v>964</v>
      </c>
      <c r="B89" s="16" t="s">
        <v>985</v>
      </c>
      <c r="C89" s="17">
        <v>10006.700000000001</v>
      </c>
      <c r="D89" s="17">
        <v>10006.700000000001</v>
      </c>
      <c r="E89" s="17">
        <f t="shared" si="1"/>
        <v>100</v>
      </c>
    </row>
    <row r="90" spans="1:7" ht="15.75">
      <c r="A90" s="30" t="s">
        <v>74</v>
      </c>
      <c r="B90" s="21" t="s">
        <v>986</v>
      </c>
      <c r="C90" s="31">
        <f>C91+C92</f>
        <v>9057.2000000000007</v>
      </c>
      <c r="D90" s="31">
        <f>D91+D92</f>
        <v>6362.1</v>
      </c>
      <c r="E90" s="31">
        <f t="shared" si="1"/>
        <v>70.243563132093797</v>
      </c>
      <c r="F90" s="28"/>
      <c r="G90" s="29"/>
    </row>
    <row r="91" spans="1:7" ht="48" customHeight="1">
      <c r="A91" s="27" t="s">
        <v>1033</v>
      </c>
      <c r="B91" s="16" t="s">
        <v>987</v>
      </c>
      <c r="C91" s="17">
        <v>3481.7</v>
      </c>
      <c r="D91" s="17">
        <v>1740.8</v>
      </c>
      <c r="E91" s="17">
        <f t="shared" si="1"/>
        <v>49.99856391992418</v>
      </c>
    </row>
    <row r="92" spans="1:7" ht="51" customHeight="1">
      <c r="A92" s="27" t="s">
        <v>1082</v>
      </c>
      <c r="B92" s="16" t="s">
        <v>1081</v>
      </c>
      <c r="C92" s="17">
        <v>5575.5</v>
      </c>
      <c r="D92" s="17">
        <v>4621.3</v>
      </c>
      <c r="E92" s="20">
        <f t="shared" si="1"/>
        <v>82.885839834992382</v>
      </c>
    </row>
    <row r="93" spans="1:7" ht="22.5">
      <c r="A93" s="19" t="s">
        <v>75</v>
      </c>
      <c r="B93" s="13" t="s">
        <v>988</v>
      </c>
      <c r="C93" s="20">
        <f>C94+C96+C139+C142+C144+C146+C149</f>
        <v>152998.39999999994</v>
      </c>
      <c r="D93" s="20">
        <f>D94+D96+D139+D142+D144+D146+D149</f>
        <v>93939.7</v>
      </c>
      <c r="E93" s="20">
        <f t="shared" si="1"/>
        <v>61.399138814523582</v>
      </c>
    </row>
    <row r="94" spans="1:7" ht="23.25" customHeight="1">
      <c r="A94" s="15" t="s">
        <v>1034</v>
      </c>
      <c r="B94" s="16" t="s">
        <v>989</v>
      </c>
      <c r="C94" s="17">
        <f>C95</f>
        <v>3167</v>
      </c>
      <c r="D94" s="17">
        <f>D95</f>
        <v>1868.5</v>
      </c>
      <c r="E94" s="17">
        <f t="shared" si="1"/>
        <v>58.999052731291442</v>
      </c>
    </row>
    <row r="95" spans="1:7" ht="23.25" customHeight="1">
      <c r="A95" s="15" t="s">
        <v>76</v>
      </c>
      <c r="B95" s="16" t="s">
        <v>990</v>
      </c>
      <c r="C95" s="17">
        <v>3167</v>
      </c>
      <c r="D95" s="17">
        <v>1868.5</v>
      </c>
      <c r="E95" s="17">
        <f t="shared" si="1"/>
        <v>58.999052731291442</v>
      </c>
    </row>
    <row r="96" spans="1:7" ht="23.25" customHeight="1">
      <c r="A96" s="30" t="s">
        <v>1035</v>
      </c>
      <c r="B96" s="21" t="s">
        <v>991</v>
      </c>
      <c r="C96" s="31">
        <f>C97+C98+C99+C100+C101+C102+C103+C104+C105+C106+C107+C108+C109+C110+C111+C112+C113+C114+C115+C116+C117+C118+C119+C120+C121+C122+C123+C124+C125+C126+C127+C128+C129+C130+C131+C132+C133+C134+C135+C136+C137+C138</f>
        <v>141125.19999999998</v>
      </c>
      <c r="D96" s="31">
        <f>D97+D98+D99+D100+D101+D102+D103+D107+D108+D109+D110+D111+D113+D114+D115+D116+D118+D119+D120+D121+D122+D123+D124+D125+D126+D128+D130+D117+D133+D134+D127+D129+D132+D105+D104+D106+D135+D136+D137+D138</f>
        <v>86604.3</v>
      </c>
      <c r="E96" s="17">
        <f t="shared" si="1"/>
        <v>61.366998948451453</v>
      </c>
    </row>
    <row r="97" spans="1:5" ht="68.25" customHeight="1">
      <c r="A97" s="32" t="s">
        <v>1036</v>
      </c>
      <c r="B97" s="16" t="s">
        <v>992</v>
      </c>
      <c r="C97" s="31">
        <v>2.4</v>
      </c>
      <c r="D97" s="31"/>
      <c r="E97" s="20">
        <f t="shared" si="1"/>
        <v>0</v>
      </c>
    </row>
    <row r="98" spans="1:5" ht="46.5" customHeight="1">
      <c r="A98" s="32" t="s">
        <v>1037</v>
      </c>
      <c r="B98" s="16" t="s">
        <v>993</v>
      </c>
      <c r="C98" s="31">
        <v>126.5</v>
      </c>
      <c r="D98" s="31">
        <v>71.7</v>
      </c>
      <c r="E98" s="17">
        <f t="shared" si="1"/>
        <v>56.67984189723321</v>
      </c>
    </row>
    <row r="99" spans="1:5" ht="45.75" customHeight="1">
      <c r="A99" s="33" t="s">
        <v>77</v>
      </c>
      <c r="B99" s="16" t="s">
        <v>994</v>
      </c>
      <c r="C99" s="31">
        <v>1919.5</v>
      </c>
      <c r="D99" s="31">
        <v>938.9</v>
      </c>
      <c r="E99" s="17">
        <f t="shared" si="1"/>
        <v>48.91377963011201</v>
      </c>
    </row>
    <row r="100" spans="1:5" ht="36.75" customHeight="1">
      <c r="A100" s="33" t="s">
        <v>78</v>
      </c>
      <c r="B100" s="16" t="s">
        <v>995</v>
      </c>
      <c r="C100" s="31">
        <v>315.7</v>
      </c>
      <c r="D100" s="31">
        <v>279.3</v>
      </c>
      <c r="E100" s="17">
        <f t="shared" si="1"/>
        <v>88.470066518847005</v>
      </c>
    </row>
    <row r="101" spans="1:5" ht="39" customHeight="1">
      <c r="A101" s="33" t="s">
        <v>1038</v>
      </c>
      <c r="B101" s="16" t="s">
        <v>996</v>
      </c>
      <c r="C101" s="31">
        <v>15.3</v>
      </c>
      <c r="D101" s="31">
        <v>2.1</v>
      </c>
      <c r="E101" s="17">
        <f t="shared" si="1"/>
        <v>13.725490196078432</v>
      </c>
    </row>
    <row r="102" spans="1:5" ht="45.75" customHeight="1">
      <c r="A102" s="64" t="s">
        <v>965</v>
      </c>
      <c r="B102" s="16" t="s">
        <v>997</v>
      </c>
      <c r="C102" s="31">
        <v>2992.6</v>
      </c>
      <c r="D102" s="31">
        <v>1496.4</v>
      </c>
      <c r="E102" s="17">
        <f t="shared" si="1"/>
        <v>50.003341575887191</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1618.2</v>
      </c>
      <c r="E104" s="17">
        <f t="shared" si="1"/>
        <v>93.364874221093928</v>
      </c>
    </row>
    <row r="105" spans="1:5" ht="45.75" customHeight="1">
      <c r="A105" s="64" t="s">
        <v>1066</v>
      </c>
      <c r="B105" s="16" t="s">
        <v>1065</v>
      </c>
      <c r="C105" s="31">
        <v>62.1</v>
      </c>
      <c r="D105" s="31">
        <v>31.1</v>
      </c>
      <c r="E105" s="17">
        <f t="shared" si="1"/>
        <v>50.080515297906601</v>
      </c>
    </row>
    <row r="106" spans="1:5" ht="39" customHeight="1">
      <c r="A106" s="64" t="s">
        <v>1069</v>
      </c>
      <c r="B106" s="16" t="s">
        <v>1068</v>
      </c>
      <c r="C106" s="31">
        <v>70.400000000000006</v>
      </c>
      <c r="D106" s="31">
        <v>44.3</v>
      </c>
      <c r="E106" s="17">
        <f t="shared" si="1"/>
        <v>62.926136363636353</v>
      </c>
    </row>
    <row r="107" spans="1:5" ht="47.25" customHeight="1">
      <c r="A107" s="33" t="s">
        <v>1039</v>
      </c>
      <c r="B107" s="16" t="s">
        <v>999</v>
      </c>
      <c r="C107" s="31">
        <v>67389.100000000006</v>
      </c>
      <c r="D107" s="31">
        <v>45946.8</v>
      </c>
      <c r="E107" s="17">
        <f t="shared" si="1"/>
        <v>68.181352770700315</v>
      </c>
    </row>
    <row r="108" spans="1:5" ht="45.75" customHeight="1">
      <c r="A108" s="32" t="s">
        <v>1040</v>
      </c>
      <c r="B108" s="16" t="s">
        <v>1000</v>
      </c>
      <c r="C108" s="31">
        <v>12.4</v>
      </c>
      <c r="D108" s="31">
        <v>3.5</v>
      </c>
      <c r="E108" s="17">
        <f t="shared" si="1"/>
        <v>28.2258064516129</v>
      </c>
    </row>
    <row r="109" spans="1:5" ht="59.25" customHeight="1">
      <c r="A109" s="32" t="s">
        <v>79</v>
      </c>
      <c r="B109" s="16" t="s">
        <v>1001</v>
      </c>
      <c r="C109" s="31">
        <v>517.70000000000005</v>
      </c>
      <c r="D109" s="31">
        <v>250.8</v>
      </c>
      <c r="E109" s="17">
        <f t="shared" si="1"/>
        <v>48.445045393084797</v>
      </c>
    </row>
    <row r="110" spans="1:5" ht="57" customHeight="1">
      <c r="A110" s="32" t="s">
        <v>1041</v>
      </c>
      <c r="B110" s="16" t="s">
        <v>1002</v>
      </c>
      <c r="C110" s="75">
        <v>14779.9</v>
      </c>
      <c r="D110" s="31">
        <v>6778.7</v>
      </c>
      <c r="E110" s="17">
        <f t="shared" si="1"/>
        <v>45.864315726087455</v>
      </c>
    </row>
    <row r="111" spans="1:5" ht="103.5" customHeight="1">
      <c r="A111" s="127" t="s">
        <v>1175</v>
      </c>
      <c r="B111" s="16" t="s">
        <v>1176</v>
      </c>
      <c r="C111" s="75">
        <v>2250.4</v>
      </c>
      <c r="D111" s="31">
        <v>2220.8000000000002</v>
      </c>
      <c r="E111" s="17">
        <f t="shared" si="1"/>
        <v>98.684678279417</v>
      </c>
    </row>
    <row r="112" spans="1:5" ht="39" customHeight="1">
      <c r="A112" s="127" t="s">
        <v>1177</v>
      </c>
      <c r="B112" s="16" t="s">
        <v>1178</v>
      </c>
      <c r="C112" s="75">
        <v>26.9</v>
      </c>
      <c r="D112" s="31"/>
      <c r="E112" s="17"/>
    </row>
    <row r="113" spans="1:5" ht="56.25" customHeight="1">
      <c r="A113" s="32" t="s">
        <v>1042</v>
      </c>
      <c r="B113" s="16" t="s">
        <v>1003</v>
      </c>
      <c r="C113" s="31">
        <v>8</v>
      </c>
      <c r="D113" s="31">
        <v>2.8</v>
      </c>
      <c r="E113" s="17">
        <f t="shared" si="1"/>
        <v>35</v>
      </c>
    </row>
    <row r="114" spans="1:5" ht="70.5" customHeight="1">
      <c r="A114" s="32" t="s">
        <v>1043</v>
      </c>
      <c r="B114" s="16" t="s">
        <v>1004</v>
      </c>
      <c r="C114" s="31">
        <v>1871.1</v>
      </c>
      <c r="D114" s="31">
        <v>106.1</v>
      </c>
      <c r="E114" s="17">
        <f t="shared" si="1"/>
        <v>5.6704612260167808</v>
      </c>
    </row>
    <row r="115" spans="1:5" ht="82.5" customHeight="1">
      <c r="A115" s="32" t="s">
        <v>1044</v>
      </c>
      <c r="B115" s="16" t="s">
        <v>1005</v>
      </c>
      <c r="C115" s="17">
        <v>142.5</v>
      </c>
      <c r="D115" s="17">
        <v>64.900000000000006</v>
      </c>
      <c r="E115" s="17">
        <f t="shared" si="1"/>
        <v>45.543859649122808</v>
      </c>
    </row>
    <row r="116" spans="1:5" ht="147" customHeight="1">
      <c r="A116" s="71" t="s">
        <v>80</v>
      </c>
      <c r="B116" s="16" t="s">
        <v>1006</v>
      </c>
      <c r="C116" s="17">
        <v>7777.6</v>
      </c>
      <c r="D116" s="17">
        <v>5143.8999999999996</v>
      </c>
      <c r="E116" s="17">
        <f t="shared" si="1"/>
        <v>66.137368854145222</v>
      </c>
    </row>
    <row r="117" spans="1:5" ht="68.25" customHeight="1">
      <c r="A117" s="72" t="s">
        <v>1045</v>
      </c>
      <c r="B117" s="16" t="s">
        <v>1007</v>
      </c>
      <c r="C117" s="17">
        <v>68.900000000000006</v>
      </c>
      <c r="D117" s="17">
        <v>32.200000000000003</v>
      </c>
      <c r="E117" s="17">
        <f t="shared" si="1"/>
        <v>46.734397677793908</v>
      </c>
    </row>
    <row r="118" spans="1:5" ht="36.75" customHeight="1">
      <c r="A118" s="72" t="s">
        <v>1046</v>
      </c>
      <c r="B118" s="16" t="s">
        <v>1008</v>
      </c>
      <c r="C118" s="17">
        <v>631.5</v>
      </c>
      <c r="D118" s="17">
        <v>174.6</v>
      </c>
      <c r="E118" s="17">
        <f t="shared" si="1"/>
        <v>27.648456057007127</v>
      </c>
    </row>
    <row r="119" spans="1:5" ht="42" customHeight="1">
      <c r="A119" s="72" t="s">
        <v>81</v>
      </c>
      <c r="B119" s="16" t="s">
        <v>1009</v>
      </c>
      <c r="C119" s="17">
        <v>725.3</v>
      </c>
      <c r="D119" s="17">
        <v>208.5</v>
      </c>
      <c r="E119" s="17">
        <f t="shared" si="1"/>
        <v>28.746725492899493</v>
      </c>
    </row>
    <row r="120" spans="1:5" ht="67.5" customHeight="1">
      <c r="A120" s="32" t="s">
        <v>1047</v>
      </c>
      <c r="B120" s="16" t="s">
        <v>1019</v>
      </c>
      <c r="C120" s="17">
        <v>3928.1</v>
      </c>
      <c r="D120" s="17">
        <v>2528.4</v>
      </c>
      <c r="E120" s="17">
        <f t="shared" si="1"/>
        <v>64.366996766884753</v>
      </c>
    </row>
    <row r="121" spans="1:5" ht="81" customHeight="1">
      <c r="A121" s="70" t="s">
        <v>82</v>
      </c>
      <c r="B121" s="16" t="s">
        <v>1020</v>
      </c>
      <c r="C121" s="17">
        <v>52.7</v>
      </c>
      <c r="D121" s="17">
        <v>26.4</v>
      </c>
      <c r="E121" s="17">
        <f t="shared" si="1"/>
        <v>50.094876660341548</v>
      </c>
    </row>
    <row r="122" spans="1:5" ht="69" customHeight="1">
      <c r="A122" s="70" t="s">
        <v>83</v>
      </c>
      <c r="B122" s="16" t="s">
        <v>1021</v>
      </c>
      <c r="C122" s="17">
        <v>18.899999999999999</v>
      </c>
      <c r="D122" s="17">
        <v>9.6</v>
      </c>
      <c r="E122" s="17">
        <f t="shared" si="1"/>
        <v>50.793650793650791</v>
      </c>
    </row>
    <row r="123" spans="1:5" ht="148.5" customHeight="1">
      <c r="A123" s="123" t="s">
        <v>1048</v>
      </c>
      <c r="B123" s="16" t="s">
        <v>1022</v>
      </c>
      <c r="C123" s="76">
        <v>14311.3</v>
      </c>
      <c r="D123" s="17">
        <v>8786.2999999999993</v>
      </c>
      <c r="E123" s="17">
        <f t="shared" si="1"/>
        <v>61.394143089726292</v>
      </c>
    </row>
    <row r="124" spans="1:5" ht="46.5" customHeight="1">
      <c r="A124" s="72" t="s">
        <v>1049</v>
      </c>
      <c r="B124" s="16" t="s">
        <v>1023</v>
      </c>
      <c r="C124" s="17">
        <v>332.8</v>
      </c>
      <c r="D124" s="17">
        <v>66.400000000000006</v>
      </c>
      <c r="E124" s="17">
        <f t="shared" si="1"/>
        <v>19.951923076923077</v>
      </c>
    </row>
    <row r="125" spans="1:5" ht="48.75" customHeight="1">
      <c r="A125" s="72" t="s">
        <v>1050</v>
      </c>
      <c r="B125" s="16" t="s">
        <v>1018</v>
      </c>
      <c r="C125" s="17">
        <v>631.4</v>
      </c>
      <c r="D125" s="17">
        <v>399.2</v>
      </c>
      <c r="E125" s="17">
        <f t="shared" si="1"/>
        <v>63.224580297751032</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c r="E127" s="17">
        <f t="shared" si="1"/>
        <v>0</v>
      </c>
    </row>
    <row r="128" spans="1:5" ht="44.25" customHeight="1">
      <c r="A128" s="70" t="s">
        <v>84</v>
      </c>
      <c r="B128" s="16" t="s">
        <v>972</v>
      </c>
      <c r="C128" s="17">
        <v>4069.5</v>
      </c>
      <c r="D128" s="17">
        <v>2400.5</v>
      </c>
      <c r="E128" s="17">
        <f t="shared" si="1"/>
        <v>58.987590613097431</v>
      </c>
    </row>
    <row r="129" spans="1:5" ht="74.25" customHeight="1">
      <c r="A129" s="32" t="s">
        <v>1053</v>
      </c>
      <c r="B129" s="16" t="s">
        <v>971</v>
      </c>
      <c r="C129" s="17">
        <v>251.9</v>
      </c>
      <c r="D129" s="17"/>
      <c r="E129" s="17">
        <f t="shared" si="1"/>
        <v>0</v>
      </c>
    </row>
    <row r="130" spans="1:5" ht="34.5" customHeight="1">
      <c r="A130" s="32" t="s">
        <v>1054</v>
      </c>
      <c r="B130" s="16" t="s">
        <v>974</v>
      </c>
      <c r="C130" s="17">
        <v>984.3</v>
      </c>
      <c r="D130" s="17">
        <v>656.2</v>
      </c>
      <c r="E130" s="17">
        <f t="shared" si="1"/>
        <v>66.666666666666671</v>
      </c>
    </row>
    <row r="131" spans="1:5" ht="39.75" customHeight="1">
      <c r="A131" s="32" t="s">
        <v>1180</v>
      </c>
      <c r="B131" s="16" t="s">
        <v>1179</v>
      </c>
      <c r="C131" s="17">
        <v>500.2</v>
      </c>
      <c r="D131" s="17"/>
      <c r="E131" s="17"/>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9991.7000000000007</v>
      </c>
      <c r="D134" s="17">
        <v>5316.8</v>
      </c>
      <c r="E134" s="17">
        <f t="shared" si="1"/>
        <v>53.212166097861221</v>
      </c>
    </row>
    <row r="135" spans="1:5" ht="42" customHeight="1">
      <c r="A135" s="65" t="s">
        <v>1092</v>
      </c>
      <c r="B135" s="16" t="s">
        <v>1145</v>
      </c>
      <c r="C135" s="17">
        <v>482.8</v>
      </c>
      <c r="D135" s="17">
        <v>238.1</v>
      </c>
      <c r="E135" s="17">
        <f t="shared" si="1"/>
        <v>49.316487158243575</v>
      </c>
    </row>
    <row r="136" spans="1:5" ht="113.25" customHeight="1">
      <c r="A136" s="65" t="s">
        <v>1093</v>
      </c>
      <c r="B136" s="16" t="s">
        <v>1144</v>
      </c>
      <c r="C136" s="17">
        <v>294</v>
      </c>
      <c r="D136" s="17">
        <v>226.9</v>
      </c>
      <c r="E136" s="17">
        <f t="shared" si="1"/>
        <v>77.176870748299322</v>
      </c>
    </row>
    <row r="137" spans="1:5" ht="77.25" customHeight="1">
      <c r="A137" s="65" t="s">
        <v>1094</v>
      </c>
      <c r="B137" s="16" t="s">
        <v>1143</v>
      </c>
      <c r="C137" s="17">
        <v>303.2</v>
      </c>
      <c r="D137" s="17">
        <v>174.6</v>
      </c>
      <c r="E137" s="17">
        <f t="shared" si="1"/>
        <v>57.585751978891821</v>
      </c>
    </row>
    <row r="138" spans="1:5" ht="56.25" customHeight="1">
      <c r="A138" s="65" t="s">
        <v>1095</v>
      </c>
      <c r="B138" s="16" t="s">
        <v>1142</v>
      </c>
      <c r="C138" s="17">
        <v>1350</v>
      </c>
      <c r="D138" s="17">
        <v>350</v>
      </c>
      <c r="E138" s="17">
        <f t="shared" si="1"/>
        <v>25.925925925925924</v>
      </c>
    </row>
    <row r="139" spans="1:5" ht="46.5" customHeight="1">
      <c r="A139" s="101" t="s">
        <v>1056</v>
      </c>
      <c r="B139" s="21" t="s">
        <v>1150</v>
      </c>
      <c r="C139" s="31">
        <f>C140+C141</f>
        <v>3324.3</v>
      </c>
      <c r="D139" s="31">
        <f>D140+D141</f>
        <v>1260.2</v>
      </c>
      <c r="E139" s="31">
        <f t="shared" si="1"/>
        <v>37.908732665523573</v>
      </c>
    </row>
    <row r="140" spans="1:5" ht="47.25" customHeight="1">
      <c r="A140" s="89" t="s">
        <v>1148</v>
      </c>
      <c r="B140" s="16" t="s">
        <v>1151</v>
      </c>
      <c r="C140" s="17">
        <v>265.89999999999998</v>
      </c>
      <c r="D140" s="17">
        <v>100.8</v>
      </c>
      <c r="E140" s="17">
        <f t="shared" si="1"/>
        <v>37.908988341481766</v>
      </c>
    </row>
    <row r="141" spans="1:5" ht="46.5" customHeight="1">
      <c r="A141" s="83" t="s">
        <v>1149</v>
      </c>
      <c r="B141" s="16" t="s">
        <v>1152</v>
      </c>
      <c r="C141" s="17">
        <v>3058.4</v>
      </c>
      <c r="D141" s="17">
        <v>1159.4000000000001</v>
      </c>
      <c r="E141" s="17">
        <f t="shared" si="1"/>
        <v>37.908710436829715</v>
      </c>
    </row>
    <row r="142" spans="1:5" ht="36.75" customHeight="1">
      <c r="A142" s="90" t="s">
        <v>1154</v>
      </c>
      <c r="B142" s="21" t="s">
        <v>1153</v>
      </c>
      <c r="C142" s="31">
        <f>C143</f>
        <v>682.5</v>
      </c>
      <c r="D142" s="31">
        <f>D143</f>
        <v>331.2</v>
      </c>
      <c r="E142" s="17">
        <f t="shared" si="1"/>
        <v>48.527472527472526</v>
      </c>
    </row>
    <row r="143" spans="1:5" ht="33.75" customHeight="1">
      <c r="A143" s="83" t="s">
        <v>1155</v>
      </c>
      <c r="B143" s="16" t="s">
        <v>976</v>
      </c>
      <c r="C143" s="17">
        <v>682.5</v>
      </c>
      <c r="D143" s="17">
        <v>331.2</v>
      </c>
      <c r="E143" s="17">
        <f t="shared" si="1"/>
        <v>48.527472527472526</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3867.8</v>
      </c>
      <c r="E146" s="17">
        <f t="shared" si="1"/>
        <v>82.463808285184314</v>
      </c>
    </row>
    <row r="147" spans="1:5" ht="60" customHeight="1">
      <c r="A147" s="67" t="s">
        <v>1074</v>
      </c>
      <c r="B147" s="16" t="s">
        <v>1072</v>
      </c>
      <c r="C147" s="17">
        <v>375.2</v>
      </c>
      <c r="D147" s="17">
        <v>322.39999999999998</v>
      </c>
      <c r="E147" s="17">
        <f t="shared" si="1"/>
        <v>85.927505330490405</v>
      </c>
    </row>
    <row r="148" spans="1:5" ht="45" customHeight="1">
      <c r="A148" s="67" t="s">
        <v>1075</v>
      </c>
      <c r="B148" s="16" t="s">
        <v>1073</v>
      </c>
      <c r="C148" s="17">
        <v>4315.1000000000004</v>
      </c>
      <c r="D148" s="17">
        <v>3545.4</v>
      </c>
      <c r="E148" s="17">
        <f t="shared" si="1"/>
        <v>82.162638177562513</v>
      </c>
    </row>
    <row r="149" spans="1:5" ht="39.75" customHeight="1">
      <c r="A149" s="90" t="s">
        <v>1160</v>
      </c>
      <c r="B149" s="21" t="s">
        <v>1010</v>
      </c>
      <c r="C149" s="31">
        <f>C150+C151</f>
        <v>8.7999999999999989</v>
      </c>
      <c r="D149" s="31">
        <f>D150+D151</f>
        <v>7.6999999999999993</v>
      </c>
      <c r="E149" s="17">
        <f t="shared" si="1"/>
        <v>87.5</v>
      </c>
    </row>
    <row r="150" spans="1:5" ht="45" customHeight="1">
      <c r="A150" s="83" t="s">
        <v>1161</v>
      </c>
      <c r="B150" s="16" t="s">
        <v>1163</v>
      </c>
      <c r="C150" s="17">
        <v>0.7</v>
      </c>
      <c r="D150" s="17">
        <v>0.6</v>
      </c>
      <c r="E150" s="17">
        <f t="shared" si="1"/>
        <v>85.714285714285722</v>
      </c>
    </row>
    <row r="151" spans="1:5" ht="36.75" customHeight="1">
      <c r="A151" s="83" t="s">
        <v>1162</v>
      </c>
      <c r="B151" s="16" t="s">
        <v>1164</v>
      </c>
      <c r="C151" s="17">
        <v>8.1</v>
      </c>
      <c r="D151" s="17">
        <v>7.1</v>
      </c>
      <c r="E151" s="17">
        <f t="shared" si="1"/>
        <v>87.654320987654316</v>
      </c>
    </row>
    <row r="152" spans="1:5" ht="19.5" customHeight="1">
      <c r="A152" s="74" t="s">
        <v>1058</v>
      </c>
      <c r="B152" s="13" t="s">
        <v>1059</v>
      </c>
      <c r="C152" s="20">
        <f>C153</f>
        <v>5930</v>
      </c>
      <c r="D152" s="20">
        <f>D153</f>
        <v>5530.9</v>
      </c>
      <c r="E152" s="20">
        <f t="shared" ref="E152:E156" si="2">D152/C152*100</f>
        <v>93.269814502529499</v>
      </c>
    </row>
    <row r="153" spans="1:5" ht="48" customHeight="1">
      <c r="A153" s="73" t="s">
        <v>1060</v>
      </c>
      <c r="B153" s="16" t="s">
        <v>1165</v>
      </c>
      <c r="C153" s="17">
        <v>5930</v>
      </c>
      <c r="D153" s="17">
        <v>5530.9</v>
      </c>
      <c r="E153" s="17">
        <f t="shared" si="2"/>
        <v>93.269814502529499</v>
      </c>
    </row>
    <row r="154" spans="1:5" ht="26.25" customHeight="1">
      <c r="A154" s="74" t="s">
        <v>1181</v>
      </c>
      <c r="B154" s="13" t="s">
        <v>1182</v>
      </c>
      <c r="C154" s="20">
        <f>C155</f>
        <v>74.3</v>
      </c>
      <c r="D154" s="20">
        <f>D155</f>
        <v>55.3</v>
      </c>
      <c r="E154" s="17"/>
    </row>
    <row r="155" spans="1:5" ht="37.5" customHeight="1">
      <c r="A155" s="128" t="s">
        <v>1183</v>
      </c>
      <c r="B155" s="16" t="s">
        <v>1184</v>
      </c>
      <c r="C155" s="17">
        <v>74.3</v>
      </c>
      <c r="D155" s="17">
        <v>55.3</v>
      </c>
      <c r="E155" s="17"/>
    </row>
    <row r="156" spans="1:5" ht="20.25" customHeight="1">
      <c r="A156" s="74" t="s">
        <v>1090</v>
      </c>
      <c r="B156" s="13" t="s">
        <v>1091</v>
      </c>
      <c r="C156" s="20"/>
      <c r="D156" s="20"/>
      <c r="E156" s="20" t="e">
        <f t="shared" si="2"/>
        <v>#DIV/0!</v>
      </c>
    </row>
    <row r="157" spans="1:5" ht="20.25" customHeight="1">
      <c r="A157" s="74" t="s">
        <v>1188</v>
      </c>
      <c r="B157" s="13" t="s">
        <v>1187</v>
      </c>
      <c r="C157" s="20"/>
      <c r="D157" s="20"/>
      <c r="E157" s="20"/>
    </row>
    <row r="158" spans="1:5" ht="15" customHeight="1">
      <c r="A158" s="106" t="s">
        <v>85</v>
      </c>
      <c r="B158" s="107" t="s">
        <v>86</v>
      </c>
      <c r="C158" s="20">
        <f>C7+C60</f>
        <v>369324.29999999993</v>
      </c>
      <c r="D158" s="20">
        <f>D7+D60+D157</f>
        <v>205010.39999999997</v>
      </c>
      <c r="E158" s="20">
        <f>D158/C158*100</f>
        <v>55.509588727305513</v>
      </c>
    </row>
    <row r="159" spans="1:5" ht="17.25" customHeight="1">
      <c r="A159" s="108" t="s">
        <v>87</v>
      </c>
      <c r="B159" s="107"/>
      <c r="C159" s="109"/>
      <c r="D159" s="109"/>
      <c r="E159" s="20"/>
    </row>
    <row r="160" spans="1:5">
      <c r="A160" s="110" t="s">
        <v>88</v>
      </c>
      <c r="B160" s="111" t="s">
        <v>89</v>
      </c>
      <c r="C160" s="112">
        <f>SUM(C161:C167)</f>
        <v>75654.7</v>
      </c>
      <c r="D160" s="112">
        <f>SUM(D161:D167)</f>
        <v>36324.600000000006</v>
      </c>
      <c r="E160" s="113">
        <f t="shared" ref="E160:E180" si="3">ROUND(D160/C160*100,1)</f>
        <v>48</v>
      </c>
    </row>
    <row r="161" spans="1:6" ht="22.5">
      <c r="A161" s="34" t="s">
        <v>1172</v>
      </c>
      <c r="B161" s="35" t="s">
        <v>1171</v>
      </c>
      <c r="C161" s="36">
        <v>2923.5</v>
      </c>
      <c r="D161" s="36">
        <v>1748.7</v>
      </c>
      <c r="E161" s="37">
        <f t="shared" si="3"/>
        <v>59.8</v>
      </c>
    </row>
    <row r="162" spans="1:6" ht="33.75" customHeight="1">
      <c r="A162" s="34" t="s">
        <v>90</v>
      </c>
      <c r="B162" s="35" t="s">
        <v>91</v>
      </c>
      <c r="C162" s="36">
        <v>53074.6</v>
      </c>
      <c r="D162" s="36">
        <v>25363.1</v>
      </c>
      <c r="E162" s="37">
        <f t="shared" si="3"/>
        <v>47.8</v>
      </c>
    </row>
    <row r="163" spans="1:6" ht="15" customHeight="1">
      <c r="A163" s="34" t="s">
        <v>967</v>
      </c>
      <c r="B163" s="35" t="s">
        <v>968</v>
      </c>
      <c r="C163" s="36">
        <v>0.3</v>
      </c>
      <c r="D163" s="36">
        <v>0</v>
      </c>
      <c r="E163" s="37"/>
      <c r="F163" s="22"/>
    </row>
    <row r="164" spans="1:6" ht="33.75">
      <c r="A164" s="34" t="s">
        <v>92</v>
      </c>
      <c r="B164" s="35" t="s">
        <v>93</v>
      </c>
      <c r="C164" s="36">
        <v>13413.5</v>
      </c>
      <c r="D164" s="36">
        <v>6966</v>
      </c>
      <c r="E164" s="37">
        <f t="shared" si="3"/>
        <v>51.9</v>
      </c>
      <c r="F164" s="22"/>
    </row>
    <row r="165" spans="1:6">
      <c r="A165" s="34" t="s">
        <v>94</v>
      </c>
      <c r="B165" s="35" t="s">
        <v>95</v>
      </c>
      <c r="C165" s="36">
        <v>326.5</v>
      </c>
      <c r="D165" s="36">
        <v>278</v>
      </c>
      <c r="E165" s="37"/>
      <c r="F165" s="22"/>
    </row>
    <row r="166" spans="1:6">
      <c r="A166" s="34" t="s">
        <v>96</v>
      </c>
      <c r="B166" s="35" t="s">
        <v>97</v>
      </c>
      <c r="C166" s="36">
        <v>256</v>
      </c>
      <c r="D166" s="36">
        <v>0</v>
      </c>
      <c r="E166" s="37"/>
      <c r="F166" s="22"/>
    </row>
    <row r="167" spans="1:6">
      <c r="A167" s="34" t="s">
        <v>98</v>
      </c>
      <c r="B167" s="35" t="s">
        <v>99</v>
      </c>
      <c r="C167" s="36">
        <v>5660.3</v>
      </c>
      <c r="D167" s="36">
        <v>1968.8</v>
      </c>
      <c r="E167" s="37">
        <f t="shared" si="3"/>
        <v>34.799999999999997</v>
      </c>
      <c r="F167" s="22"/>
    </row>
    <row r="168" spans="1:6">
      <c r="A168" s="110" t="s">
        <v>100</v>
      </c>
      <c r="B168" s="111" t="s">
        <v>101</v>
      </c>
      <c r="C168" s="112">
        <f>SUM(C169:C169)</f>
        <v>682.5</v>
      </c>
      <c r="D168" s="112">
        <f>SUM(D169:D169)</f>
        <v>259.3</v>
      </c>
      <c r="E168" s="113">
        <f t="shared" si="3"/>
        <v>38</v>
      </c>
      <c r="F168" s="22"/>
    </row>
    <row r="169" spans="1:6" ht="24" customHeight="1">
      <c r="A169" s="34" t="s">
        <v>102</v>
      </c>
      <c r="B169" s="35" t="s">
        <v>103</v>
      </c>
      <c r="C169" s="36">
        <v>682.5</v>
      </c>
      <c r="D169" s="36">
        <v>259.3</v>
      </c>
      <c r="E169" s="37">
        <f t="shared" si="3"/>
        <v>38</v>
      </c>
      <c r="F169" s="22"/>
    </row>
    <row r="170" spans="1:6" ht="24" customHeight="1">
      <c r="A170" s="110" t="s">
        <v>104</v>
      </c>
      <c r="B170" s="111" t="s">
        <v>105</v>
      </c>
      <c r="C170" s="112">
        <f>SUM(C171:C171)</f>
        <v>1964.3</v>
      </c>
      <c r="D170" s="112">
        <f>SUM(D171:D171)</f>
        <v>872.2</v>
      </c>
      <c r="E170" s="113">
        <f t="shared" si="3"/>
        <v>44.4</v>
      </c>
      <c r="F170" s="22"/>
    </row>
    <row r="171" spans="1:6" ht="13.5" customHeight="1">
      <c r="A171" s="34" t="s">
        <v>106</v>
      </c>
      <c r="B171" s="35" t="s">
        <v>1076</v>
      </c>
      <c r="C171" s="36">
        <v>1964.3</v>
      </c>
      <c r="D171" s="36">
        <v>872.2</v>
      </c>
      <c r="E171" s="37">
        <f t="shared" si="3"/>
        <v>44.4</v>
      </c>
      <c r="F171" s="22"/>
    </row>
    <row r="172" spans="1:6">
      <c r="A172" s="110" t="s">
        <v>107</v>
      </c>
      <c r="B172" s="111" t="s">
        <v>108</v>
      </c>
      <c r="C172" s="112">
        <f>SUM(C173:C175)</f>
        <v>19653.099999999999</v>
      </c>
      <c r="D172" s="112">
        <f>SUM(D173:D175)</f>
        <v>14945</v>
      </c>
      <c r="E172" s="113">
        <f t="shared" si="3"/>
        <v>76</v>
      </c>
      <c r="F172" s="22"/>
    </row>
    <row r="173" spans="1:6">
      <c r="A173" s="34" t="s">
        <v>109</v>
      </c>
      <c r="B173" s="35" t="s">
        <v>110</v>
      </c>
      <c r="C173" s="36">
        <v>137.5</v>
      </c>
      <c r="D173" s="36">
        <v>0</v>
      </c>
      <c r="E173" s="37">
        <f t="shared" si="3"/>
        <v>0</v>
      </c>
      <c r="F173" s="22"/>
    </row>
    <row r="174" spans="1:6">
      <c r="A174" s="34" t="s">
        <v>111</v>
      </c>
      <c r="B174" s="35" t="s">
        <v>112</v>
      </c>
      <c r="C174" s="36">
        <v>19283.599999999999</v>
      </c>
      <c r="D174" s="36">
        <v>14890.2</v>
      </c>
      <c r="E174" s="37">
        <f t="shared" si="3"/>
        <v>77.2</v>
      </c>
      <c r="F174" s="22"/>
    </row>
    <row r="175" spans="1:6">
      <c r="A175" s="34" t="s">
        <v>113</v>
      </c>
      <c r="B175" s="35" t="s">
        <v>114</v>
      </c>
      <c r="C175" s="36">
        <v>232</v>
      </c>
      <c r="D175" s="36">
        <v>54.8</v>
      </c>
      <c r="E175" s="37">
        <f t="shared" si="3"/>
        <v>23.6</v>
      </c>
      <c r="F175" s="22"/>
    </row>
    <row r="176" spans="1:6">
      <c r="A176" s="110" t="s">
        <v>115</v>
      </c>
      <c r="B176" s="111" t="s">
        <v>116</v>
      </c>
      <c r="C176" s="112">
        <f>SUM(C177:C180)</f>
        <v>16584.7</v>
      </c>
      <c r="D176" s="112">
        <f>SUM(D177:D180)</f>
        <v>8103.2999999999993</v>
      </c>
      <c r="E176" s="113">
        <f t="shared" si="3"/>
        <v>48.9</v>
      </c>
      <c r="F176" s="22"/>
    </row>
    <row r="177" spans="1:6">
      <c r="A177" s="34" t="s">
        <v>117</v>
      </c>
      <c r="B177" s="35" t="s">
        <v>118</v>
      </c>
      <c r="C177" s="36">
        <v>170</v>
      </c>
      <c r="D177" s="36">
        <v>51.4</v>
      </c>
      <c r="E177" s="113">
        <f t="shared" si="3"/>
        <v>30.2</v>
      </c>
      <c r="F177" s="22"/>
    </row>
    <row r="178" spans="1:6">
      <c r="A178" s="34" t="s">
        <v>117</v>
      </c>
      <c r="B178" s="35" t="s">
        <v>119</v>
      </c>
      <c r="C178" s="36">
        <v>9300.2999999999993</v>
      </c>
      <c r="D178" s="36">
        <v>7164.5</v>
      </c>
      <c r="E178" s="37">
        <f t="shared" si="3"/>
        <v>77</v>
      </c>
      <c r="F178" s="22"/>
    </row>
    <row r="179" spans="1:6">
      <c r="A179" s="34" t="s">
        <v>120</v>
      </c>
      <c r="B179" s="35" t="s">
        <v>121</v>
      </c>
      <c r="C179" s="36">
        <v>7070.5</v>
      </c>
      <c r="D179" s="36">
        <v>883.7</v>
      </c>
      <c r="E179" s="37">
        <f t="shared" si="3"/>
        <v>12.5</v>
      </c>
      <c r="F179" s="22"/>
    </row>
    <row r="180" spans="1:6" ht="12.75" customHeight="1">
      <c r="A180" s="34" t="s">
        <v>969</v>
      </c>
      <c r="B180" s="35" t="s">
        <v>970</v>
      </c>
      <c r="C180" s="36">
        <v>43.9</v>
      </c>
      <c r="D180" s="36">
        <v>3.7</v>
      </c>
      <c r="E180" s="37">
        <f t="shared" si="3"/>
        <v>8.4</v>
      </c>
      <c r="F180" s="22"/>
    </row>
    <row r="181" spans="1:6" ht="12.75" customHeight="1">
      <c r="A181" s="110" t="s">
        <v>1189</v>
      </c>
      <c r="B181" s="111" t="s">
        <v>1185</v>
      </c>
      <c r="C181" s="112">
        <f>SUM(C182:C182)</f>
        <v>132.69999999999999</v>
      </c>
      <c r="D181" s="112">
        <f>SUM(D182:D182)</f>
        <v>0</v>
      </c>
      <c r="E181" s="112">
        <f t="shared" ref="E181" si="4">SUM(E182:E186)</f>
        <v>213</v>
      </c>
      <c r="F181" s="22"/>
    </row>
    <row r="182" spans="1:6" ht="12.75" customHeight="1">
      <c r="A182" s="34" t="s">
        <v>1190</v>
      </c>
      <c r="B182" s="35" t="s">
        <v>1186</v>
      </c>
      <c r="C182" s="36">
        <v>132.69999999999999</v>
      </c>
      <c r="D182" s="36">
        <v>0</v>
      </c>
      <c r="E182" s="37"/>
      <c r="F182" s="22"/>
    </row>
    <row r="183" spans="1:6">
      <c r="A183" s="110" t="s">
        <v>122</v>
      </c>
      <c r="B183" s="111" t="s">
        <v>123</v>
      </c>
      <c r="C183" s="112">
        <f>SUM(C184:C188)</f>
        <v>167848.1</v>
      </c>
      <c r="D183" s="112">
        <f>SUM(D184:D188)</f>
        <v>95183.6</v>
      </c>
      <c r="E183" s="113">
        <f t="shared" ref="E183:E201" si="5">ROUND(D183/C183*100,1)</f>
        <v>56.7</v>
      </c>
      <c r="F183" s="22"/>
    </row>
    <row r="184" spans="1:6">
      <c r="A184" s="34" t="s">
        <v>124</v>
      </c>
      <c r="B184" s="35" t="s">
        <v>125</v>
      </c>
      <c r="C184" s="36">
        <v>15328.5</v>
      </c>
      <c r="D184" s="36">
        <v>7608.6</v>
      </c>
      <c r="E184" s="37">
        <f t="shared" si="5"/>
        <v>49.6</v>
      </c>
      <c r="F184" s="22"/>
    </row>
    <row r="185" spans="1:6">
      <c r="A185" s="34" t="s">
        <v>126</v>
      </c>
      <c r="B185" s="35" t="s">
        <v>127</v>
      </c>
      <c r="C185" s="36">
        <v>119265.2</v>
      </c>
      <c r="D185" s="36">
        <v>70964.899999999994</v>
      </c>
      <c r="E185" s="37">
        <f t="shared" si="5"/>
        <v>59.5</v>
      </c>
      <c r="F185" s="22"/>
    </row>
    <row r="186" spans="1:6">
      <c r="A186" s="34" t="s">
        <v>128</v>
      </c>
      <c r="B186" s="35" t="s">
        <v>129</v>
      </c>
      <c r="C186" s="36">
        <v>18021.099999999999</v>
      </c>
      <c r="D186" s="36">
        <v>8510.1</v>
      </c>
      <c r="E186" s="37">
        <f t="shared" si="5"/>
        <v>47.2</v>
      </c>
      <c r="F186" s="22"/>
    </row>
    <row r="187" spans="1:6">
      <c r="A187" s="34" t="s">
        <v>130</v>
      </c>
      <c r="B187" s="35" t="s">
        <v>131</v>
      </c>
      <c r="C187" s="36">
        <v>0</v>
      </c>
      <c r="D187" s="36">
        <v>0</v>
      </c>
      <c r="E187" s="37" t="e">
        <f t="shared" si="5"/>
        <v>#DIV/0!</v>
      </c>
      <c r="F187" s="22"/>
    </row>
    <row r="188" spans="1:6">
      <c r="A188" s="34" t="s">
        <v>132</v>
      </c>
      <c r="B188" s="35" t="s">
        <v>133</v>
      </c>
      <c r="C188" s="36">
        <v>15233.3</v>
      </c>
      <c r="D188" s="36">
        <v>8100</v>
      </c>
      <c r="E188" s="37">
        <f t="shared" si="5"/>
        <v>53.2</v>
      </c>
      <c r="F188" s="22"/>
    </row>
    <row r="189" spans="1:6">
      <c r="A189" s="110" t="s">
        <v>134</v>
      </c>
      <c r="B189" s="111" t="s">
        <v>135</v>
      </c>
      <c r="C189" s="112">
        <f>SUM(C190:C190)</f>
        <v>26459.1</v>
      </c>
      <c r="D189" s="112">
        <f>SUM(D190:D190)</f>
        <v>11829.1</v>
      </c>
      <c r="E189" s="113">
        <f t="shared" si="5"/>
        <v>44.7</v>
      </c>
      <c r="F189" s="22"/>
    </row>
    <row r="190" spans="1:6">
      <c r="A190" s="34" t="s">
        <v>136</v>
      </c>
      <c r="B190" s="35" t="s">
        <v>137</v>
      </c>
      <c r="C190" s="36">
        <v>26459.1</v>
      </c>
      <c r="D190" s="36">
        <v>11829.1</v>
      </c>
      <c r="E190" s="37">
        <f t="shared" si="5"/>
        <v>44.7</v>
      </c>
      <c r="F190" s="22"/>
    </row>
    <row r="191" spans="1:6">
      <c r="A191" s="110" t="s">
        <v>138</v>
      </c>
      <c r="B191" s="111">
        <v>1000</v>
      </c>
      <c r="C191" s="112">
        <f>SUM(C192:C196)</f>
        <v>72705.600000000006</v>
      </c>
      <c r="D191" s="112">
        <f>SUM(D192:D196)</f>
        <v>41264.300000000003</v>
      </c>
      <c r="E191" s="113">
        <f t="shared" si="5"/>
        <v>56.8</v>
      </c>
      <c r="F191" s="22"/>
    </row>
    <row r="192" spans="1:6">
      <c r="A192" s="34" t="s">
        <v>139</v>
      </c>
      <c r="B192" s="35">
        <v>1001</v>
      </c>
      <c r="C192" s="36">
        <v>2966.8</v>
      </c>
      <c r="D192" s="36">
        <v>1393.9</v>
      </c>
      <c r="E192" s="37">
        <f t="shared" si="5"/>
        <v>47</v>
      </c>
      <c r="F192" s="22"/>
    </row>
    <row r="193" spans="1:6">
      <c r="A193" s="34" t="s">
        <v>140</v>
      </c>
      <c r="B193" s="35">
        <v>1002</v>
      </c>
      <c r="C193" s="36">
        <v>14311.3</v>
      </c>
      <c r="D193" s="36">
        <v>8786.2999999999993</v>
      </c>
      <c r="E193" s="37">
        <f t="shared" si="5"/>
        <v>61.4</v>
      </c>
      <c r="F193" s="22"/>
    </row>
    <row r="194" spans="1:6">
      <c r="A194" s="34" t="s">
        <v>141</v>
      </c>
      <c r="B194" s="35">
        <v>1003</v>
      </c>
      <c r="C194" s="36">
        <v>21463.200000000001</v>
      </c>
      <c r="D194" s="36">
        <v>11491.8</v>
      </c>
      <c r="E194" s="37">
        <f t="shared" si="5"/>
        <v>53.5</v>
      </c>
      <c r="F194" s="22"/>
    </row>
    <row r="195" spans="1:6">
      <c r="A195" s="34" t="s">
        <v>142</v>
      </c>
      <c r="B195" s="35">
        <v>1004</v>
      </c>
      <c r="C195" s="36">
        <v>23895.1</v>
      </c>
      <c r="D195" s="36">
        <v>12760.5</v>
      </c>
      <c r="E195" s="37">
        <f t="shared" si="5"/>
        <v>53.4</v>
      </c>
      <c r="F195" s="22"/>
    </row>
    <row r="196" spans="1:6">
      <c r="A196" s="34" t="s">
        <v>143</v>
      </c>
      <c r="B196" s="35">
        <v>1006</v>
      </c>
      <c r="C196" s="36">
        <v>10069.200000000001</v>
      </c>
      <c r="D196" s="36">
        <v>6831.8</v>
      </c>
      <c r="E196" s="37">
        <f t="shared" si="5"/>
        <v>67.8</v>
      </c>
      <c r="F196" s="22"/>
    </row>
    <row r="197" spans="1:6">
      <c r="A197" s="110" t="s">
        <v>144</v>
      </c>
      <c r="B197" s="111">
        <v>1100</v>
      </c>
      <c r="C197" s="112">
        <f>SUM(C198:C199)</f>
        <v>1052.9000000000001</v>
      </c>
      <c r="D197" s="112">
        <f>D198+D199</f>
        <v>216.3</v>
      </c>
      <c r="E197" s="113">
        <f t="shared" si="5"/>
        <v>20.5</v>
      </c>
      <c r="F197" s="22"/>
    </row>
    <row r="198" spans="1:6">
      <c r="A198" s="34" t="s">
        <v>145</v>
      </c>
      <c r="B198" s="35" t="s">
        <v>957</v>
      </c>
      <c r="C198" s="36"/>
      <c r="D198" s="36"/>
      <c r="E198" s="37"/>
      <c r="F198" s="22"/>
    </row>
    <row r="199" spans="1:6">
      <c r="A199" s="34" t="s">
        <v>958</v>
      </c>
      <c r="B199" s="35" t="s">
        <v>956</v>
      </c>
      <c r="C199" s="36">
        <v>1052.9000000000001</v>
      </c>
      <c r="D199" s="36">
        <v>216.3</v>
      </c>
      <c r="E199" s="37">
        <f t="shared" si="5"/>
        <v>20.5</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382737.69999999995</v>
      </c>
      <c r="D202" s="112">
        <f>D160+D168+D170+D172+D176+D183+D189+D191+D197+D200</f>
        <v>208997.7</v>
      </c>
      <c r="E202" s="113">
        <f>ROUND(D202/C202*100,1)</f>
        <v>54.6</v>
      </c>
      <c r="F202" s="22"/>
    </row>
    <row r="203" spans="1:6">
      <c r="A203" s="110"/>
      <c r="B203" s="114"/>
      <c r="C203" s="112">
        <f>C158-C202</f>
        <v>-13413.400000000023</v>
      </c>
      <c r="D203" s="112">
        <f>D158-D202</f>
        <v>-3987.3000000000466</v>
      </c>
      <c r="E203" s="113"/>
      <c r="F203" s="22"/>
    </row>
    <row r="204" spans="1:6">
      <c r="A204" s="115" t="s">
        <v>149</v>
      </c>
      <c r="B204" s="116"/>
      <c r="C204" s="112">
        <f>C159-C203</f>
        <v>13413.400000000023</v>
      </c>
      <c r="D204" s="112">
        <f>D159-D203</f>
        <v>3987.3000000000466</v>
      </c>
      <c r="E204" s="117"/>
      <c r="F204" s="22"/>
    </row>
    <row r="205" spans="1:6">
      <c r="A205" s="118" t="s">
        <v>150</v>
      </c>
      <c r="B205" s="38" t="s">
        <v>151</v>
      </c>
      <c r="C205" s="119">
        <f>C206+C217+C222</f>
        <v>13413.399999999965</v>
      </c>
      <c r="D205" s="119">
        <f>D206+D217+D222</f>
        <v>3987.3000000000175</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-386815.5</v>
      </c>
      <c r="D217" s="40">
        <f>D218</f>
        <v>-205010.4</v>
      </c>
      <c r="E217" s="17"/>
    </row>
    <row r="218" spans="1:5">
      <c r="A218" s="39" t="s">
        <v>175</v>
      </c>
      <c r="B218" s="35" t="s">
        <v>176</v>
      </c>
      <c r="C218" s="40">
        <f>C219</f>
        <v>-386815.5</v>
      </c>
      <c r="D218" s="40">
        <f>D219</f>
        <v>-205010.4</v>
      </c>
      <c r="E218" s="17"/>
    </row>
    <row r="219" spans="1:5">
      <c r="A219" s="39" t="s">
        <v>175</v>
      </c>
      <c r="B219" s="35" t="s">
        <v>177</v>
      </c>
      <c r="C219" s="40">
        <f>C220+C221</f>
        <v>-386815.5</v>
      </c>
      <c r="D219" s="40">
        <f>D220+D221</f>
        <v>-205010.4</v>
      </c>
      <c r="E219" s="17"/>
    </row>
    <row r="220" spans="1:5" ht="24.75" customHeight="1">
      <c r="A220" s="39" t="s">
        <v>178</v>
      </c>
      <c r="B220" s="35" t="s">
        <v>179</v>
      </c>
      <c r="C220" s="40">
        <v>-332740.5</v>
      </c>
      <c r="D220" s="40">
        <v>-188831.1</v>
      </c>
      <c r="E220" s="17"/>
    </row>
    <row r="221" spans="1:5" ht="24" customHeight="1">
      <c r="A221" s="39" t="s">
        <v>180</v>
      </c>
      <c r="B221" s="35" t="s">
        <v>181</v>
      </c>
      <c r="C221" s="40">
        <v>-54075</v>
      </c>
      <c r="D221" s="40">
        <v>-16179.3</v>
      </c>
      <c r="E221" s="17"/>
    </row>
    <row r="222" spans="1:5" ht="23.25" customHeight="1">
      <c r="A222" s="39" t="s">
        <v>182</v>
      </c>
      <c r="B222" s="35" t="s">
        <v>174</v>
      </c>
      <c r="C222" s="40">
        <f>C223</f>
        <v>400228.89999999997</v>
      </c>
      <c r="D222" s="40">
        <f>D223</f>
        <v>208997.7</v>
      </c>
      <c r="E222" s="17"/>
    </row>
    <row r="223" spans="1:5" ht="15" customHeight="1">
      <c r="A223" s="39" t="s">
        <v>183</v>
      </c>
      <c r="B223" s="35" t="s">
        <v>184</v>
      </c>
      <c r="C223" s="40">
        <f>C225</f>
        <v>400228.89999999997</v>
      </c>
      <c r="D223" s="40">
        <f>D226+D228</f>
        <v>208997.7</v>
      </c>
      <c r="E223" s="17"/>
    </row>
    <row r="224" spans="1:5">
      <c r="A224" s="39" t="s">
        <v>185</v>
      </c>
      <c r="B224" s="35" t="s">
        <v>184</v>
      </c>
      <c r="C224" s="40"/>
      <c r="D224" s="40"/>
      <c r="E224" s="17"/>
    </row>
    <row r="225" spans="1:5">
      <c r="A225" s="39" t="s">
        <v>186</v>
      </c>
      <c r="B225" s="35" t="s">
        <v>187</v>
      </c>
      <c r="C225" s="40">
        <f>C226</f>
        <v>400228.89999999997</v>
      </c>
      <c r="D225" s="40">
        <f>D226</f>
        <v>181385.7</v>
      </c>
      <c r="E225" s="17"/>
    </row>
    <row r="226" spans="1:5" ht="24.75" customHeight="1">
      <c r="A226" s="39" t="s">
        <v>188</v>
      </c>
      <c r="B226" s="35" t="s">
        <v>189</v>
      </c>
      <c r="C226" s="40">
        <f>C227+C228</f>
        <v>400228.89999999997</v>
      </c>
      <c r="D226" s="40">
        <v>181385.7</v>
      </c>
      <c r="E226" s="17"/>
    </row>
    <row r="227" spans="1:5" ht="27" customHeight="1">
      <c r="A227" s="39" t="s">
        <v>1015</v>
      </c>
      <c r="B227" s="35" t="s">
        <v>189</v>
      </c>
      <c r="C227" s="40">
        <v>342607.3</v>
      </c>
      <c r="D227" s="40">
        <f>D228</f>
        <v>27612</v>
      </c>
      <c r="E227" s="17"/>
    </row>
    <row r="228" spans="1:5" ht="26.25" customHeight="1">
      <c r="A228" s="39" t="s">
        <v>190</v>
      </c>
      <c r="B228" s="35" t="s">
        <v>191</v>
      </c>
      <c r="C228" s="40">
        <v>57621.599999999999</v>
      </c>
      <c r="D228" s="40">
        <v>27612</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13413.4</v>
      </c>
      <c r="D232" s="121">
        <v>3987.3</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2024-07-16T12:20:43Z</dcterms:modified>
</cp:coreProperties>
</file>