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glavbuh\Desktop\"/>
    </mc:Choice>
  </mc:AlternateContent>
  <bookViews>
    <workbookView xWindow="0" yWindow="0" windowWidth="28800" windowHeight="13596"/>
  </bookViews>
  <sheets>
    <sheet name="июнь" sheetId="1" r:id="rId1"/>
  </sheets>
  <definedNames>
    <definedName name="Excel_BuiltIn__FilterDatabase" localSheetId="0">июнь!$A$5:$E$5</definedName>
    <definedName name="_xlnm.Print_Titles" localSheetId="0">июнь!$5:$5</definedName>
  </definedNames>
  <calcPr calcId="162913"/>
</workbook>
</file>

<file path=xl/calcChain.xml><?xml version="1.0" encoding="utf-8"?>
<calcChain xmlns="http://schemas.openxmlformats.org/spreadsheetml/2006/main">
  <c r="F12" i="1" l="1"/>
  <c r="F20" i="1" l="1"/>
  <c r="G20" i="1"/>
  <c r="E29" i="1" l="1"/>
  <c r="D29" i="1"/>
  <c r="F44" i="1"/>
  <c r="G44" i="1"/>
  <c r="C15" i="1" l="1"/>
  <c r="D15" i="1"/>
  <c r="C29" i="1"/>
  <c r="E45" i="1" l="1"/>
  <c r="E40" i="1"/>
  <c r="D45" i="1"/>
  <c r="D40" i="1"/>
  <c r="D28" i="1" l="1"/>
  <c r="D27" i="1"/>
  <c r="G68" i="1"/>
  <c r="G67" i="1"/>
  <c r="F68" i="1"/>
  <c r="F67" i="1"/>
  <c r="G43" i="1" l="1"/>
  <c r="F43" i="1"/>
  <c r="G18" i="1" l="1"/>
  <c r="G11" i="1"/>
  <c r="G9" i="1" l="1"/>
  <c r="F9" i="1"/>
  <c r="E15" i="1"/>
  <c r="F14" i="1"/>
  <c r="F13" i="1"/>
  <c r="G13" i="1"/>
  <c r="G14" i="1"/>
  <c r="G17" i="1"/>
  <c r="G16" i="1"/>
  <c r="F17" i="1"/>
  <c r="F16" i="1"/>
  <c r="F15" i="1" l="1"/>
  <c r="G15" i="1"/>
  <c r="C48" i="1"/>
  <c r="C27" i="1" s="1"/>
  <c r="E28" i="1" l="1"/>
  <c r="D62" i="1"/>
  <c r="E27" i="1" l="1"/>
  <c r="E66" i="1"/>
  <c r="D66" i="1"/>
  <c r="C66" i="1"/>
  <c r="G25" i="1"/>
  <c r="F25" i="1"/>
  <c r="G49" i="1" l="1"/>
  <c r="F49" i="1"/>
  <c r="D58" i="1"/>
  <c r="F47" i="1"/>
  <c r="G47" i="1"/>
  <c r="G26" i="1"/>
  <c r="C22" i="1"/>
  <c r="D22" i="1"/>
  <c r="E22" i="1"/>
  <c r="F48" i="1" l="1"/>
  <c r="G48" i="1"/>
  <c r="G22" i="1"/>
  <c r="G23" i="1"/>
  <c r="G21" i="1"/>
  <c r="E85" i="1"/>
  <c r="C19" i="1"/>
  <c r="D52" i="1"/>
  <c r="C28" i="1" l="1"/>
  <c r="G42" i="1"/>
  <c r="G40" i="1"/>
  <c r="F41" i="1"/>
  <c r="G41" i="1"/>
  <c r="F42" i="1"/>
  <c r="G46" i="1" l="1"/>
  <c r="F38" i="1"/>
  <c r="C60" i="1"/>
  <c r="C58" i="1"/>
  <c r="C52" i="1"/>
  <c r="D85" i="1"/>
  <c r="D82" i="1" s="1"/>
  <c r="D83" i="1"/>
  <c r="C62" i="1"/>
  <c r="D71" i="1"/>
  <c r="C71" i="1"/>
  <c r="C69" i="1"/>
  <c r="E24" i="1"/>
  <c r="G24" i="1" s="1"/>
  <c r="E58" i="1"/>
  <c r="G58" i="1" s="1"/>
  <c r="G31" i="1"/>
  <c r="G33" i="1"/>
  <c r="G34" i="1"/>
  <c r="G35" i="1"/>
  <c r="G37" i="1"/>
  <c r="G38" i="1"/>
  <c r="F31" i="1"/>
  <c r="F33" i="1"/>
  <c r="F34" i="1"/>
  <c r="F35" i="1"/>
  <c r="F37" i="1"/>
  <c r="C7" i="1"/>
  <c r="C6" i="1" s="1"/>
  <c r="D7" i="1"/>
  <c r="F8" i="1"/>
  <c r="G8" i="1"/>
  <c r="F10" i="1"/>
  <c r="G10" i="1"/>
  <c r="G19" i="1"/>
  <c r="F21" i="1"/>
  <c r="F22" i="1"/>
  <c r="F23" i="1"/>
  <c r="F26" i="1"/>
  <c r="F30" i="1"/>
  <c r="G30" i="1"/>
  <c r="C36" i="1"/>
  <c r="C32" i="1" s="1"/>
  <c r="D36" i="1"/>
  <c r="D32" i="1" s="1"/>
  <c r="E36" i="1"/>
  <c r="E32" i="1" s="1"/>
  <c r="F40" i="1"/>
  <c r="F46" i="1"/>
  <c r="E52" i="1"/>
  <c r="F54" i="1"/>
  <c r="G54" i="1"/>
  <c r="F56" i="1"/>
  <c r="G56" i="1"/>
  <c r="F57" i="1"/>
  <c r="G57" i="1"/>
  <c r="F59" i="1"/>
  <c r="G59" i="1"/>
  <c r="D60" i="1"/>
  <c r="E60" i="1"/>
  <c r="F61" i="1"/>
  <c r="G61" i="1"/>
  <c r="E62" i="1"/>
  <c r="F63" i="1"/>
  <c r="G63" i="1"/>
  <c r="F64" i="1"/>
  <c r="G64" i="1"/>
  <c r="F65" i="1"/>
  <c r="G65" i="1"/>
  <c r="F66" i="1"/>
  <c r="D69" i="1"/>
  <c r="E69" i="1"/>
  <c r="F70" i="1"/>
  <c r="G70" i="1"/>
  <c r="E71" i="1"/>
  <c r="F72" i="1"/>
  <c r="G72" i="1"/>
  <c r="E78" i="1"/>
  <c r="E80" i="1"/>
  <c r="C85" i="1"/>
  <c r="C82" i="1" s="1"/>
  <c r="E82" i="1"/>
  <c r="F19" i="1"/>
  <c r="F6" i="1" l="1"/>
  <c r="G6" i="1" s="1"/>
  <c r="D75" i="1"/>
  <c r="F71" i="1"/>
  <c r="F60" i="1"/>
  <c r="F24" i="1"/>
  <c r="F7" i="1"/>
  <c r="F69" i="1"/>
  <c r="G7" i="1"/>
  <c r="G60" i="1"/>
  <c r="G71" i="1"/>
  <c r="G62" i="1"/>
  <c r="F29" i="1"/>
  <c r="F18" i="1"/>
  <c r="F11" i="1"/>
  <c r="F58" i="1"/>
  <c r="F32" i="1"/>
  <c r="G32" i="1"/>
  <c r="G66" i="1"/>
  <c r="G36" i="1"/>
  <c r="G29" i="1"/>
  <c r="F36" i="1"/>
  <c r="F62" i="1"/>
  <c r="F52" i="1"/>
  <c r="G69" i="1"/>
  <c r="G45" i="1"/>
  <c r="G52" i="1"/>
  <c r="F45" i="1"/>
  <c r="E75" i="1" l="1"/>
  <c r="G73" i="1"/>
  <c r="F73" i="1"/>
  <c r="G28" i="1"/>
  <c r="G27" i="1"/>
  <c r="F28" i="1"/>
  <c r="G50" i="1" l="1"/>
  <c r="F27" i="1"/>
  <c r="C75" i="1" l="1"/>
  <c r="F50" i="1"/>
</calcChain>
</file>

<file path=xl/sharedStrings.xml><?xml version="1.0" encoding="utf-8"?>
<sst xmlns="http://schemas.openxmlformats.org/spreadsheetml/2006/main" count="183" uniqueCount="176">
  <si>
    <t>Сводка</t>
  </si>
  <si>
    <t>(тыс. рублей)</t>
  </si>
  <si>
    <t>Наименование показателя</t>
  </si>
  <si>
    <t>Код дохода по КД</t>
  </si>
  <si>
    <t>%   исполнения к году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</si>
  <si>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</si>
  <si>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</si>
  <si>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</si>
  <si>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</si>
  <si>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</si>
  <si>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</si>
  <si>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000 1 03 02000 01 0000 110</t>
  </si>
  <si>
    <t>НАЛОГИ НА СОВОКУПНЫЙ ДОХОД</t>
  </si>
  <si>
    <t>000 1 05 00000 00 0000 000</t>
  </si>
  <si>
    <t>Единый сельскохозяйственный налог</t>
  </si>
  <si>
    <t>000 1 05 03000 01 0000 110</t>
  </si>
  <si>
    <t>000 1 11 00000 00 0000 000</t>
  </si>
  <si>
    <t>000 1 11 05000 00 0000 120</t>
  </si>
  <si>
    <t>000 1 13 0000 00 0000 000</t>
  </si>
  <si>
    <t>ДОХОДЫ ОТ ПРОДАЖИ МАТЕРИАЛЬНЫХ И НЕМАТЕРИАЛЬНЫХ АКТИВОВ</t>
  </si>
  <si>
    <t>000 1 14 00000 00 0000 000</t>
  </si>
  <si>
    <t>000 1 14 06000 00 0000 430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</si>
  <si>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</si>
  <si>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</si>
  <si>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</si>
  <si>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000 2 02 20000 00 0000 000</t>
  </si>
  <si>
    <t>Дотации бюджетам субъектов Российской Федерации и муниципальных образований</t>
  </si>
  <si>
    <t>Дотации бюджетам муниципальных районов на выравнивание бюджетной обеспеченности</t>
  </si>
  <si>
    <t>Дотации бюджетам муниципальных районов на поддержку мер по обеспечению сбалансированности бюджетов</t>
  </si>
  <si>
    <t>000 2 02 01003 05 0000 151</t>
  </si>
  <si>
    <t>Субсидии бюджетам субъектов Российской Федерации и муниципальных образований (межбюджетные субсидии)</t>
  </si>
  <si>
    <t>000 2 02 02000 00 0000 151</t>
  </si>
  <si>
    <t xml:space="preserve">Субсидии бюджетам на реализацию федеральных  целевых программ </t>
  </si>
  <si>
    <t>000 2 02 02051 00 0000 151</t>
  </si>
  <si>
    <t xml:space="preserve">Субсидии бюджетам муниципальных районов на реализацию федеральных  целевых программ </t>
  </si>
  <si>
    <t>000 2 02 02051 05 0000 151</t>
  </si>
  <si>
    <t>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</si>
  <si>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000 2 02 02215 00 0000 151</t>
  </si>
  <si>
    <t xml:space="preserve">Прочие субсидии </t>
  </si>
  <si>
    <t>000 2 02 02999 00 0000 151</t>
  </si>
  <si>
    <t>Прочие субсидии бюджетам муниципальных районов</t>
  </si>
  <si>
    <t>000 2 02 02999 05 0000 151</t>
  </si>
  <si>
    <t>Субсидии бюджетам бюджетной системы РФ (межбюджетные субсидии)</t>
  </si>
  <si>
    <t>Субвенции бюджетам субъектов Российской Федерации и муниципальных образований</t>
  </si>
  <si>
    <t>Доходы бюджета - Всего</t>
  </si>
  <si>
    <t>000 8 50 00000 00 0000 000</t>
  </si>
  <si>
    <t xml:space="preserve">Расходы   </t>
  </si>
  <si>
    <t>Общегосударственные вопросы</t>
  </si>
  <si>
    <t>0100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</si>
  <si>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</si>
  <si>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</si>
  <si>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</si>
  <si>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</si>
  <si>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</si>
  <si>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</si>
  <si>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</si>
  <si>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</si>
  <si>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</si>
  <si>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</si>
  <si>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</si>
  <si>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</si>
  <si>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Национальная экономика</t>
  </si>
  <si>
    <t>0400</t>
  </si>
  <si>
    <t>Сельское хозяйство и рыболовство</t>
  </si>
  <si>
    <t>0405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</si>
  <si>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</si>
  <si>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</si>
  <si>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</si>
  <si>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</si>
  <si>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</si>
  <si>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</si>
  <si>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Культура, кинематография</t>
  </si>
  <si>
    <t>0800</t>
  </si>
  <si>
    <t>Культура</t>
  </si>
  <si>
    <t>0801</t>
  </si>
  <si>
    <t>Социальная политика</t>
  </si>
  <si>
    <t>1000</t>
  </si>
  <si>
    <t>Пенсионное обеспечение</t>
  </si>
  <si>
    <t>1001</t>
  </si>
  <si>
    <t>Расходы бюджета - ИТОГО</t>
  </si>
  <si>
    <t>9600</t>
  </si>
  <si>
    <t>Результат исполнения бюджета (дефицит "--", профицит "+")</t>
  </si>
  <si>
    <t>Источники финансирования дефицита бюджета - всего</t>
  </si>
  <si>
    <t>000 90 00 00 00 00 0000 000</t>
  </si>
  <si>
    <t>ИСТОЧНИКИ ВНУТРЕННЕГО ФИНАНСИРОВАНИЯ ДЕФИЦИТОВ БЮДЖЕТОВ</t>
  </si>
  <si>
    <t>000 01 00 00 00 00 0000 000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</si>
  <si>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</si>
  <si>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</si>
  <si>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Погашение бюджетами муниципальных районов кредитов от  кредитных организаций в валюте Российской Федерации</t>
  </si>
  <si>
    <t>000 01 02 00 00 05 0000 810</t>
  </si>
  <si>
    <t>Получение кредитов от кредитных организаций в валюте Российской Федерации</t>
  </si>
  <si>
    <t>000 01 02 00 00 00 0000 700</t>
  </si>
  <si>
    <t>Получение кредитов от кредитных организаций бюджетами  муниципальных районов в валюте Российской Федерации</t>
  </si>
  <si>
    <t>000 01 02 00 00 05 0000 710</t>
  </si>
  <si>
    <t>Бюджетные кредиты от других бюджетов бюджетной системы Российской Федерации</t>
  </si>
  <si>
    <t>000 01 03 00 00 00 0000 000</t>
  </si>
  <si>
    <t>Получение бюджетных кредитов от других бюджетов бюджетной системы Российской  Федерации в валюте Российской  Федерации бюджетами муниципальных районов в валюте  Российской Федерации</t>
  </si>
  <si>
    <t>000 01 03 01 00 00 0000 700</t>
  </si>
  <si>
    <t>000 01 03 01 00 05 0000 710</t>
  </si>
  <si>
    <t>Погашение бюджетных кредитов, полученных от других бюджетов бюджетной системы Российской Федерации</t>
  </si>
  <si>
    <t>000 01 03 01 00 00 0000 800</t>
  </si>
  <si>
    <t>Погашение бюджетами муниципальных районов кредитов от других бюджетов бюджетной системы Российской Федерации</t>
  </si>
  <si>
    <t>000 01 03 01 00 05 0000 810</t>
  </si>
  <si>
    <t xml:space="preserve">Уменьшение прочих остатков денежных средств бюджетов </t>
  </si>
  <si>
    <t>000 01 05 02 00 00 0000 600</t>
  </si>
  <si>
    <t xml:space="preserve">Уменьшение прочих остатков  средств бюджетов </t>
  </si>
  <si>
    <t>000 01 05 02 01 00 0000 610</t>
  </si>
  <si>
    <t>Уменьшение прочих остатков денежных средств бюджетов муниципальных районов</t>
  </si>
  <si>
    <t>000 01 05 02 01 05 0000 610</t>
  </si>
  <si>
    <t>Операции по управлению остатками средств на единых счетах бюджетов</t>
  </si>
  <si>
    <t>000 01 05 02 00 00 0000 000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</si>
  <si>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территориаьных органах Федерального казначейства или в финансовых органах в соответствии с законодательством Российской Федерации</t>
  </si>
  <si>
    <t>000 01 05 02 01 00 0000 500</t>
  </si>
  <si>
    <t>Увеличение прочих остатков денежных средств бюджетов муниципальных районов</t>
  </si>
  <si>
    <t>000 01 05 02 01 05 0000 510</t>
  </si>
  <si>
    <t>Изменение остатков средств,всего</t>
  </si>
  <si>
    <t>000 01 05 00 00 00 0000 000</t>
  </si>
  <si>
    <t>_____________________</t>
  </si>
  <si>
    <t>000 114 02000 00 0000 410</t>
  </si>
  <si>
    <t xml:space="preserve">Прочие субсидии бюджетам муниц.районов на повышение оплаты труда работников муниц.учреждений культуры в соответствии с Указом Президента  РФ от 07.05.2012 г №597 "О мероприятиях по реализации государственной социальной политики" </t>
  </si>
  <si>
    <t>000 2 02 10000 00 0000 150</t>
  </si>
  <si>
    <t xml:space="preserve"> 000 2 02 20000 00 0000 150</t>
  </si>
  <si>
    <t>000 2 02 29999 00 0000 150</t>
  </si>
  <si>
    <t>000 2 02 30000 00 0000 150</t>
  </si>
  <si>
    <t>000 2 02 35118 00 0000 150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</si>
  <si>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</si>
  <si>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</si>
  <si>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Иные межбюджетные трансферты</t>
  </si>
  <si>
    <t>000 202 400000 00 0000 150</t>
  </si>
  <si>
    <t>0310</t>
  </si>
  <si>
    <t>Защита населения и территорий от чрезвычайных ситуаций природного и техногенного характера, пожарная безопасность</t>
  </si>
  <si>
    <t>0503</t>
  </si>
  <si>
    <t>Благоустройство</t>
  </si>
  <si>
    <t>000 1 11 05025 10 0000 120</t>
  </si>
  <si>
    <t xml:space="preserve">000 1 13 02995 10 0000 130 </t>
  </si>
  <si>
    <t>000 2 02 15001 10 0000 150</t>
  </si>
  <si>
    <t>000 2 02 16001 10 0000 150</t>
  </si>
  <si>
    <t>000 2 02 29999 10 0000 150</t>
  </si>
  <si>
    <t xml:space="preserve">000 2 02 29999 10 9210 150 </t>
  </si>
  <si>
    <t>000 2 02 35118 10 9603 150</t>
  </si>
  <si>
    <t>000 202 49999 10 0000  150</t>
  </si>
  <si>
    <t>НАЛОГИ НА ИМУЩЕСТВО</t>
  </si>
  <si>
    <t>Налог на имущество физических  лиц</t>
  </si>
  <si>
    <t>000 0 06 01030 10 0000 110</t>
  </si>
  <si>
    <t>ЗЕМЕЛЬНЫЙ НАЛОГ</t>
  </si>
  <si>
    <t>000 1 06 06000 00 0000 000</t>
  </si>
  <si>
    <t>000 1 06 01000 00 0000 110</t>
  </si>
  <si>
    <t>Земельный налог с организаций</t>
  </si>
  <si>
    <t>Земельный налог с физических лиц</t>
  </si>
  <si>
    <t>000 1 06 06033 10 0000 110</t>
  </si>
  <si>
    <t>000 1 06 06043 10 0000 110</t>
  </si>
  <si>
    <t>0502</t>
  </si>
  <si>
    <t>Глава администрации Дружаевского сельсовета</t>
  </si>
  <si>
    <t>А.В. Катков</t>
  </si>
  <si>
    <t>ДОХОДЫ ОТ ОКАЗАНИЯ ПЛАТНЫХ УСЛУГ (РАБОТ) И КОМПЕНСАЦИИ ЗАТРАТ ГОСУДАРСТВА</t>
  </si>
  <si>
    <t>Прочие доходы от компенсации затрат бюджетов сельских поселений</t>
  </si>
  <si>
    <t>Доходы от реализации имущества, находящегося в собственности сельских поселений(за исключением имущества движимого имущества муниципаль-ных бюджетных и автономных учреждений, а также имущества муници-пальных унитарных предприятий, в том числе казенных), в части реализа-ции основных средств по указанному имуществу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</si>
  <si>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</t>
  </si>
  <si>
    <t xml:space="preserve"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 </t>
  </si>
  <si>
    <t>ДОХОДЫ ОТ ИСПОЛЬЗОВАНИЯ ИМУЩЕСТВА</t>
  </si>
  <si>
    <t>НАЛОГИ НА ТОВАРЫ (РАБОТЫ, УСЛУГИ), РЕАЛИЗУЕМЫЕ НА ТЕРРИТОРИИ РОССИЙСКОЙ ФЕДЕРАЦИИ</t>
  </si>
  <si>
    <t>Акцизы по подакцизным товарам (продукции), производимым на террито-рии Российской Федерации</t>
  </si>
  <si>
    <t>000 1 03 00000 00 0000 110</t>
  </si>
  <si>
    <t>000 2 02 29999 10 9275 150</t>
  </si>
  <si>
    <t>Прочие субсидии бюджетам сельских поселений</t>
  </si>
  <si>
    <t>Прочие дотации бюджетам сельских поселений</t>
  </si>
  <si>
    <t>000 2 02 19999 10 0000 150</t>
  </si>
  <si>
    <t>0107</t>
  </si>
  <si>
    <t>Обеспечение проведения выборов</t>
  </si>
  <si>
    <t>000 1 11 09045 10 0000 120</t>
  </si>
  <si>
    <t>Прочие поступления от использования имущества, находящегося в собственности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</si>
  <si>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об исполнении  бюджета  Дружаевского сельсовета  на  01.08.2024 г.</t>
  </si>
  <si>
    <t>Уточненный план      на  01.08.2024 год</t>
  </si>
  <si>
    <t xml:space="preserve"> план    на 01.08.2024 года</t>
  </si>
  <si>
    <t>Исполнено на     01.08.2024г</t>
  </si>
  <si>
    <t>% исполнения к плану июлю 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</si>
</sst>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00000"/>
  </numFmts>
  <fonts count="15" x14ac:knownFonts="1"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i/>
      <sz val="8"/>
      <color indexed="23"/>
      <name val="Arial Cyr"/>
      <family val="2"/>
      <charset val="204"/>
    </font>
    <font>
      <sz val="10"/>
      <color indexed="62"/>
      <name val="Arial Cyr"/>
      <family val="2"/>
      <charset val="204"/>
    </font>
    <font>
      <sz val="9"/>
      <name val="Arial Cyr"/>
      <family val="2"/>
      <charset val="204"/>
    </font>
    <font>
      <b/>
      <sz val="16"/>
      <name val="Constantia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Arial Cyr"/>
      <family val="2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name val="Arial Cyr"/>
      <family val="2"/>
      <charset val="204"/>
    </font>
    <font>
      <sz val="12"/>
      <color rgb="FF00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29"/>
        <bgColor indexed="45"/>
      </patternFill>
    </fill>
    <fill>
      <patternFill patternType="solid">
        <fgColor indexed="22"/>
        <bgColor indexed="31"/>
      </patternFill>
    </fill>
    <fill>
      <patternFill patternType="solid">
        <fgColor indexed="51"/>
        <bgColor indexed="13"/>
      </patternFill>
    </fill>
    <fill>
      <patternFill patternType="solid">
        <fgColor indexed="31"/>
        <bgColor indexed="22"/>
      </patternFill>
    </fill>
    <fill>
      <patternFill patternType="solid">
        <fgColor indexed="15"/>
        <bgColor indexed="35"/>
      </patternFill>
    </fill>
    <fill>
      <patternFill patternType="solid">
        <fgColor indexed="13"/>
        <bgColor indexed="34"/>
      </patternFill>
    </fill>
    <fill>
      <patternFill patternType="solid">
        <fgColor indexed="27"/>
        <bgColor indexed="41"/>
      </patternFill>
    </fill>
    <fill>
      <patternFill patternType="solid">
        <fgColor indexed="43"/>
        <bgColor indexed="26"/>
      </patternFill>
    </fill>
  </fills>
  <borders count="14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ashed">
        <color indexed="12"/>
      </left>
      <right style="dashed">
        <color indexed="12"/>
      </right>
      <top style="dashed">
        <color indexed="12"/>
      </top>
      <bottom style="dashed">
        <color indexed="12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medium">
        <color indexed="63"/>
      </bottom>
      <diagonal/>
    </border>
    <border>
      <left/>
      <right style="thin">
        <color indexed="63"/>
      </right>
      <top/>
      <bottom style="medium">
        <color indexed="63"/>
      </bottom>
      <diagonal/>
    </border>
  </borders>
  <cellStyleXfs count="24">
    <xf numFmtId="0" fontId="0" fillId="0" borderId="0"/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2" borderId="2" applyNumberFormat="0">
      <alignment horizontal="right" vertical="top"/>
    </xf>
    <xf numFmtId="49" fontId="13" fillId="3" borderId="2">
      <alignment horizontal="left" vertical="top"/>
    </xf>
    <xf numFmtId="49" fontId="1" fillId="0" borderId="2">
      <alignment horizontal="left" vertical="top"/>
    </xf>
    <xf numFmtId="0" fontId="13" fillId="4" borderId="2">
      <alignment horizontal="left" vertical="top" wrapText="1"/>
    </xf>
    <xf numFmtId="0" fontId="1" fillId="0" borderId="2">
      <alignment horizontal="left" vertical="top" wrapText="1"/>
    </xf>
    <xf numFmtId="0" fontId="13" fillId="5" borderId="2">
      <alignment horizontal="left" vertical="top" wrapText="1"/>
    </xf>
    <xf numFmtId="0" fontId="13" fillId="6" borderId="2">
      <alignment horizontal="left" vertical="top" wrapText="1"/>
    </xf>
    <xf numFmtId="0" fontId="13" fillId="7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  <xf numFmtId="0" fontId="2" fillId="0" borderId="0">
      <alignment horizontal="left" vertical="top"/>
    </xf>
    <xf numFmtId="0" fontId="13" fillId="4" borderId="3" applyNumberFormat="0">
      <alignment horizontal="right" vertical="top"/>
    </xf>
    <xf numFmtId="0" fontId="13" fillId="5" borderId="3" applyNumberFormat="0">
      <alignment horizontal="right" vertical="top"/>
    </xf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6" borderId="3" applyNumberFormat="0">
      <alignment horizontal="right" vertical="top"/>
    </xf>
    <xf numFmtId="0" fontId="13" fillId="0" borderId="2" applyNumberFormat="0">
      <alignment horizontal="right" vertical="top"/>
    </xf>
    <xf numFmtId="49" fontId="3" fillId="9" borderId="2">
      <alignment horizontal="left" vertical="top" wrapText="1"/>
    </xf>
    <xf numFmtId="49" fontId="13" fillId="0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</cellStyleXfs>
  <cellXfs count="89">
    <xf numFmtId="0" fontId="0" fillId="0" borderId="0" xfId="0"/>
    <xf numFmtId="49" fontId="4" fillId="0" borderId="0" xfId="0" applyNumberFormat="1" applyFont="1"/>
    <xf numFmtId="49" fontId="4" fillId="0" borderId="0" xfId="0" applyNumberFormat="1" applyFont="1" applyAlignment="1">
      <alignment horizontal="center"/>
    </xf>
    <xf numFmtId="4" fontId="4" fillId="0" borderId="0" xfId="0" applyNumberFormat="1" applyFont="1"/>
    <xf numFmtId="164" fontId="4" fillId="0" borderId="0" xfId="0" applyNumberFormat="1" applyFont="1" applyAlignment="1">
      <alignment horizontal="right"/>
    </xf>
    <xf numFmtId="0" fontId="4" fillId="0" borderId="0" xfId="0" applyFont="1"/>
    <xf numFmtId="49" fontId="5" fillId="0" borderId="0" xfId="0" applyNumberFormat="1" applyFont="1" applyFill="1" applyBorder="1" applyAlignment="1">
      <alignment horizontal="center"/>
    </xf>
    <xf numFmtId="49" fontId="5" fillId="0" borderId="0" xfId="0" applyNumberFormat="1" applyFont="1" applyFill="1" applyAlignment="1">
      <alignment horizontal="center"/>
    </xf>
    <xf numFmtId="164" fontId="4" fillId="0" borderId="0" xfId="0" applyNumberFormat="1" applyFont="1" applyFill="1" applyAlignment="1">
      <alignment horizontal="right"/>
    </xf>
    <xf numFmtId="49" fontId="4" fillId="0" borderId="0" xfId="0" applyNumberFormat="1" applyFont="1" applyFill="1" applyBorder="1" applyAlignment="1">
      <alignment horizontal="center" wrapText="1"/>
    </xf>
    <xf numFmtId="49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Fill="1" applyBorder="1" applyAlignment="1">
      <alignment horizontal="center" vertical="center" wrapText="1"/>
    </xf>
    <xf numFmtId="164" fontId="6" fillId="0" borderId="5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left"/>
    </xf>
    <xf numFmtId="49" fontId="7" fillId="0" borderId="5" xfId="0" applyNumberFormat="1" applyFont="1" applyBorder="1" applyAlignment="1">
      <alignment horizontal="center"/>
    </xf>
    <xf numFmtId="164" fontId="7" fillId="0" borderId="5" xfId="0" applyNumberFormat="1" applyFont="1" applyFill="1" applyBorder="1" applyAlignment="1">
      <alignment horizontal="center"/>
    </xf>
    <xf numFmtId="164" fontId="7" fillId="0" borderId="5" xfId="0" applyNumberFormat="1" applyFont="1" applyBorder="1" applyAlignment="1">
      <alignment horizontal="center"/>
    </xf>
    <xf numFmtId="0" fontId="8" fillId="0" borderId="0" xfId="0" applyFont="1"/>
    <xf numFmtId="49" fontId="7" fillId="0" borderId="6" xfId="0" applyNumberFormat="1" applyFont="1" applyBorder="1" applyAlignment="1">
      <alignment horizontal="left"/>
    </xf>
    <xf numFmtId="49" fontId="7" fillId="0" borderId="7" xfId="0" applyNumberFormat="1" applyFont="1" applyBorder="1" applyAlignment="1">
      <alignment horizontal="center"/>
    </xf>
    <xf numFmtId="164" fontId="7" fillId="0" borderId="7" xfId="0" applyNumberFormat="1" applyFont="1" applyFill="1" applyBorder="1" applyAlignment="1">
      <alignment horizontal="center"/>
    </xf>
    <xf numFmtId="164" fontId="7" fillId="0" borderId="7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/>
    </xf>
    <xf numFmtId="164" fontId="9" fillId="0" borderId="1" xfId="0" applyNumberFormat="1" applyFont="1" applyFill="1" applyBorder="1" applyAlignment="1">
      <alignment horizontal="center"/>
    </xf>
    <xf numFmtId="164" fontId="9" fillId="0" borderId="7" xfId="0" applyNumberFormat="1" applyFont="1" applyBorder="1" applyAlignment="1">
      <alignment horizontal="center"/>
    </xf>
    <xf numFmtId="49" fontId="7" fillId="0" borderId="8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49" fontId="7" fillId="0" borderId="4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9" fillId="0" borderId="1" xfId="0" applyFont="1" applyFill="1" applyBorder="1" applyAlignment="1">
      <alignment horizontal="left" vertical="top" wrapText="1"/>
    </xf>
    <xf numFmtId="49" fontId="9" fillId="0" borderId="1" xfId="0" applyNumberFormat="1" applyFont="1" applyFill="1" applyBorder="1" applyAlignment="1">
      <alignment horizontal="center"/>
    </xf>
    <xf numFmtId="165" fontId="9" fillId="0" borderId="8" xfId="0" applyNumberFormat="1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164" fontId="10" fillId="0" borderId="1" xfId="0" applyNumberFormat="1" applyFont="1" applyFill="1" applyBorder="1" applyAlignment="1">
      <alignment horizontal="center"/>
    </xf>
    <xf numFmtId="164" fontId="10" fillId="0" borderId="7" xfId="0" applyNumberFormat="1" applyFont="1" applyBorder="1" applyAlignment="1">
      <alignment horizontal="center"/>
    </xf>
    <xf numFmtId="0" fontId="9" fillId="0" borderId="9" xfId="0" applyFont="1" applyBorder="1" applyAlignment="1">
      <alignment horizontal="left" wrapText="1"/>
    </xf>
    <xf numFmtId="49" fontId="11" fillId="0" borderId="10" xfId="0" applyNumberFormat="1" applyFont="1" applyBorder="1" applyAlignment="1">
      <alignment horizontal="center"/>
    </xf>
    <xf numFmtId="164" fontId="11" fillId="0" borderId="10" xfId="0" applyNumberFormat="1" applyFont="1" applyFill="1" applyBorder="1" applyAlignment="1">
      <alignment horizontal="center"/>
    </xf>
    <xf numFmtId="164" fontId="11" fillId="0" borderId="10" xfId="0" applyNumberFormat="1" applyFont="1" applyBorder="1" applyAlignment="1">
      <alignment horizontal="center"/>
    </xf>
    <xf numFmtId="0" fontId="1" fillId="0" borderId="0" xfId="0" applyFont="1"/>
    <xf numFmtId="49" fontId="7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/>
    </xf>
    <xf numFmtId="49" fontId="11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/>
    </xf>
    <xf numFmtId="164" fontId="11" fillId="0" borderId="1" xfId="0" applyNumberFormat="1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/>
    </xf>
    <xf numFmtId="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165" fontId="7" fillId="0" borderId="8" xfId="0" applyNumberFormat="1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top" wrapText="1"/>
    </xf>
    <xf numFmtId="49" fontId="10" fillId="0" borderId="1" xfId="0" applyNumberFormat="1" applyFont="1" applyFill="1" applyBorder="1" applyAlignment="1">
      <alignment horizontal="center"/>
    </xf>
    <xf numFmtId="0" fontId="10" fillId="0" borderId="9" xfId="0" applyFont="1" applyBorder="1" applyAlignment="1">
      <alignment horizontal="left" wrapText="1"/>
    </xf>
    <xf numFmtId="49" fontId="11" fillId="0" borderId="12" xfId="0" applyNumberFormat="1" applyFont="1" applyBorder="1" applyAlignment="1">
      <alignment horizontal="left" vertical="center" wrapText="1"/>
    </xf>
    <xf numFmtId="164" fontId="9" fillId="0" borderId="11" xfId="0" applyNumberFormat="1" applyFont="1" applyBorder="1" applyAlignment="1">
      <alignment horizontal="center"/>
    </xf>
    <xf numFmtId="164" fontId="9" fillId="0" borderId="11" xfId="0" applyNumberFormat="1" applyFont="1" applyFill="1" applyBorder="1" applyAlignment="1">
      <alignment horizontal="center"/>
    </xf>
    <xf numFmtId="0" fontId="9" fillId="0" borderId="13" xfId="0" applyFont="1" applyBorder="1" applyAlignment="1">
      <alignment horizontal="left" wrapText="1"/>
    </xf>
    <xf numFmtId="49" fontId="9" fillId="0" borderId="10" xfId="0" applyNumberFormat="1" applyFont="1" applyBorder="1" applyAlignment="1">
      <alignment horizontal="center"/>
    </xf>
    <xf numFmtId="164" fontId="9" fillId="0" borderId="10" xfId="0" applyNumberFormat="1" applyFont="1" applyBorder="1" applyAlignment="1">
      <alignment horizontal="center"/>
    </xf>
    <xf numFmtId="0" fontId="7" fillId="0" borderId="13" xfId="0" applyFont="1" applyBorder="1" applyAlignment="1">
      <alignment horizontal="left" wrapText="1"/>
    </xf>
    <xf numFmtId="49" fontId="7" fillId="0" borderId="10" xfId="0" applyNumberFormat="1" applyFont="1" applyBorder="1" applyAlignment="1">
      <alignment horizontal="center"/>
    </xf>
    <xf numFmtId="164" fontId="7" fillId="0" borderId="10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center" vertical="center" wrapText="1"/>
    </xf>
    <xf numFmtId="0" fontId="9" fillId="0" borderId="9" xfId="0" applyFont="1" applyFill="1" applyBorder="1" applyAlignment="1">
      <alignment horizontal="left" vertical="top" wrapText="1"/>
    </xf>
    <xf numFmtId="0" fontId="14" fillId="0" borderId="0" xfId="0" applyFont="1" applyAlignment="1">
      <alignment wrapText="1"/>
    </xf>
    <xf numFmtId="0" fontId="7" fillId="0" borderId="0" xfId="0" applyFont="1" applyFill="1" applyBorder="1" applyAlignment="1">
      <alignment vertical="center"/>
    </xf>
    <xf numFmtId="164" fontId="12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right"/>
    </xf>
    <xf numFmtId="49" fontId="7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/>
    </xf>
  </cellXfs>
  <cellStyles count="24">
    <cellStyle name="Данные (редактируемые)" xfId="1"/>
    <cellStyle name="Данные (только для чтения)" xfId="2"/>
    <cellStyle name="Данные для удаления" xfId="3"/>
    <cellStyle name="Заголовки полей" xfId="4"/>
    <cellStyle name="Заголовки полей [печать]" xfId="5"/>
    <cellStyle name="Заголовок меры" xfId="6"/>
    <cellStyle name="Заголовок показателя [печать]" xfId="7"/>
    <cellStyle name="Заголовок показателя константы" xfId="8"/>
    <cellStyle name="Заголовок результата расчета" xfId="9"/>
    <cellStyle name="Заголовок свободного показателя" xfId="10"/>
    <cellStyle name="Значение фильтра" xfId="11"/>
    <cellStyle name="Значение фильтра [печать]" xfId="12"/>
    <cellStyle name="Информация о задаче" xfId="13"/>
    <cellStyle name="Обычный" xfId="0" builtinId="0"/>
    <cellStyle name="Отдельная ячейка" xfId="14"/>
    <cellStyle name="Отдельная ячейка - константа" xfId="15"/>
    <cellStyle name="Отдельная ячейка - константа [печать]" xfId="16"/>
    <cellStyle name="Отдельная ячейка [печать]" xfId="17"/>
    <cellStyle name="Отдельная ячейка-результат" xfId="18"/>
    <cellStyle name="Отдельная ячейка-результат [печать]" xfId="19"/>
    <cellStyle name="Свойства элементов измерения" xfId="20"/>
    <cellStyle name="Свойства элементов измерения [печать]" xfId="21"/>
    <cellStyle name="Элементы осей" xfId="22"/>
    <cellStyle name="Элементы осей [печать]" xfId="2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1A1A1A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7"/>
  <sheetViews>
    <sheetView tabSelected="1" view="pageBreakPreview" zoomScale="90" zoomScaleNormal="90" zoomScaleSheetLayoutView="90" workbookViewId="0">
      <selection activeCell="D7" sqref="D7"/>
    </sheetView>
  </sheetViews>
  <sheetFormatPr defaultColWidth="9.109375" defaultRowHeight="11.4" x14ac:dyDescent="0.2"/>
  <cols>
    <col min="1" max="1" width="57.5546875" style="1" customWidth="1"/>
    <col min="2" max="2" width="29.5546875" style="2" customWidth="1"/>
    <col min="3" max="3" width="14.44140625" style="3" customWidth="1"/>
    <col min="4" max="4" width="14.33203125" style="3" customWidth="1"/>
    <col min="5" max="5" width="14" style="3" customWidth="1"/>
    <col min="6" max="6" width="11" style="3" customWidth="1"/>
    <col min="7" max="7" width="12.109375" style="4" customWidth="1"/>
    <col min="8" max="16384" width="9.109375" style="5"/>
  </cols>
  <sheetData>
    <row r="1" spans="1:7" ht="21" x14ac:dyDescent="0.4">
      <c r="A1" s="85" t="s">
        <v>0</v>
      </c>
      <c r="B1" s="85"/>
      <c r="C1" s="85"/>
      <c r="D1" s="85"/>
      <c r="E1" s="85"/>
      <c r="F1" s="7"/>
      <c r="G1" s="8"/>
    </row>
    <row r="2" spans="1:7" ht="21" x14ac:dyDescent="0.4">
      <c r="A2" s="85" t="s">
        <v>171</v>
      </c>
      <c r="B2" s="85"/>
      <c r="C2" s="85"/>
      <c r="D2" s="85"/>
      <c r="E2" s="85"/>
      <c r="F2" s="6"/>
      <c r="G2" s="8"/>
    </row>
    <row r="3" spans="1:7" x14ac:dyDescent="0.2">
      <c r="A3" s="9"/>
      <c r="B3" s="10"/>
      <c r="C3" s="11"/>
      <c r="D3" s="11"/>
      <c r="E3" s="12"/>
      <c r="F3" s="12"/>
      <c r="G3" s="8"/>
    </row>
    <row r="4" spans="1:7" ht="13.8" thickBot="1" x14ac:dyDescent="0.3">
      <c r="A4" s="10"/>
      <c r="B4" s="10"/>
      <c r="C4" s="11"/>
      <c r="D4" s="11"/>
      <c r="E4" s="86" t="s">
        <v>1</v>
      </c>
      <c r="F4" s="86"/>
      <c r="G4" s="86"/>
    </row>
    <row r="5" spans="1:7" ht="78.75" customHeight="1" thickBot="1" x14ac:dyDescent="0.25">
      <c r="A5" s="13" t="s">
        <v>2</v>
      </c>
      <c r="B5" s="14" t="s">
        <v>3</v>
      </c>
      <c r="C5" s="15" t="s">
        <v>172</v>
      </c>
      <c r="D5" s="15" t="s">
        <v>173</v>
      </c>
      <c r="E5" s="15" t="s">
        <v>174</v>
      </c>
      <c r="F5" s="14" t="s">
        <v>4</v>
      </c>
      <c r="G5" s="16" t="s">
        <v>175</v>
      </c>
    </row>
    <row r="6" spans="1:7" s="21" customFormat="1" ht="16.5" customHeight="1" thickBot="1" x14ac:dyDescent="0.35">
      <c r="A6" s="17" t="s">
        <v>5</v>
      </c>
      <c r="B6" s="18" t="s">
        <v>6</v>
      </c>
      <c r="C6" s="19">
        <f>C7+C9+C11+C13+C15+C18+C24</f>
        <v>3343.2</v>
      </c>
      <c r="D6" s="19">
        <v>1535.8</v>
      </c>
      <c r="E6" s="19">
        <v>1548</v>
      </c>
      <c r="F6" s="19">
        <f t="shared" ref="F6:G37" si="0">E6/C6*100</f>
        <v>46.302943287867912</v>
      </c>
      <c r="G6" s="20">
        <f t="shared" si="0"/>
        <v>3.0149071029996035</v>
      </c>
    </row>
    <row r="7" spans="1:7" s="21" customFormat="1" ht="18" customHeight="1" x14ac:dyDescent="0.3">
      <c r="A7" s="22" t="s">
        <v>7</v>
      </c>
      <c r="B7" s="23" t="s">
        <v>8</v>
      </c>
      <c r="C7" s="24">
        <f>SUM(C8:C8)</f>
        <v>62</v>
      </c>
      <c r="D7" s="24">
        <f>SUM(D8:D8)</f>
        <v>15.2</v>
      </c>
      <c r="E7" s="24">
        <v>15.4</v>
      </c>
      <c r="F7" s="24">
        <f t="shared" si="0"/>
        <v>24.838709677419356</v>
      </c>
      <c r="G7" s="25">
        <f t="shared" ref="G7:G13" si="1">E7/D7*100</f>
        <v>101.31578947368422</v>
      </c>
    </row>
    <row r="8" spans="1:7" ht="17.25" customHeight="1" x14ac:dyDescent="0.3">
      <c r="A8" s="26" t="s">
        <v>9</v>
      </c>
      <c r="B8" s="27" t="s">
        <v>10</v>
      </c>
      <c r="C8" s="28">
        <v>62</v>
      </c>
      <c r="D8" s="28">
        <v>15.2</v>
      </c>
      <c r="E8" s="28">
        <v>15.4</v>
      </c>
      <c r="F8" s="28">
        <f t="shared" si="0"/>
        <v>24.838709677419356</v>
      </c>
      <c r="G8" s="29">
        <f t="shared" si="1"/>
        <v>101.31578947368422</v>
      </c>
    </row>
    <row r="9" spans="1:7" ht="48" customHeight="1" x14ac:dyDescent="0.3">
      <c r="A9" s="30" t="s">
        <v>160</v>
      </c>
      <c r="B9" s="31" t="s">
        <v>162</v>
      </c>
      <c r="C9" s="32">
        <v>592</v>
      </c>
      <c r="D9" s="32">
        <v>361.3</v>
      </c>
      <c r="E9" s="32">
        <v>361.3</v>
      </c>
      <c r="F9" s="32">
        <f t="shared" ref="F9" si="2">E9/C9*100</f>
        <v>61.030405405405411</v>
      </c>
      <c r="G9" s="25">
        <f t="shared" ref="G9:G11" si="3">E9/D9*100</f>
        <v>100</v>
      </c>
    </row>
    <row r="10" spans="1:7" ht="44.25" customHeight="1" x14ac:dyDescent="0.3">
      <c r="A10" s="26" t="s">
        <v>161</v>
      </c>
      <c r="B10" s="27" t="s">
        <v>11</v>
      </c>
      <c r="C10" s="28">
        <v>592</v>
      </c>
      <c r="D10" s="28">
        <v>361.3</v>
      </c>
      <c r="E10" s="28">
        <v>361.3</v>
      </c>
      <c r="F10" s="28">
        <f t="shared" si="0"/>
        <v>61.030405405405411</v>
      </c>
      <c r="G10" s="29">
        <f t="shared" si="1"/>
        <v>100</v>
      </c>
    </row>
    <row r="11" spans="1:7" s="21" customFormat="1" ht="17.25" customHeight="1" x14ac:dyDescent="0.3">
      <c r="A11" s="30" t="s">
        <v>12</v>
      </c>
      <c r="B11" s="31" t="s">
        <v>13</v>
      </c>
      <c r="C11" s="32">
        <v>23.8</v>
      </c>
      <c r="D11" s="32">
        <v>18.5</v>
      </c>
      <c r="E11" s="32">
        <v>18.5</v>
      </c>
      <c r="F11" s="32">
        <f t="shared" si="0"/>
        <v>77.731092436974791</v>
      </c>
      <c r="G11" s="25">
        <f t="shared" si="3"/>
        <v>100</v>
      </c>
    </row>
    <row r="12" spans="1:7" ht="15.6" x14ac:dyDescent="0.3">
      <c r="A12" s="26" t="s">
        <v>14</v>
      </c>
      <c r="B12" s="27" t="s">
        <v>15</v>
      </c>
      <c r="C12" s="28">
        <v>23.8</v>
      </c>
      <c r="D12" s="28">
        <v>18.5</v>
      </c>
      <c r="E12" s="28">
        <v>18.5</v>
      </c>
      <c r="F12" s="28">
        <f t="shared" si="0"/>
        <v>77.731092436974791</v>
      </c>
      <c r="G12" s="29"/>
    </row>
    <row r="13" spans="1:7" ht="15.6" x14ac:dyDescent="0.3">
      <c r="A13" s="30" t="s">
        <v>141</v>
      </c>
      <c r="B13" s="31" t="s">
        <v>146</v>
      </c>
      <c r="C13" s="32">
        <v>145</v>
      </c>
      <c r="D13" s="32">
        <v>25</v>
      </c>
      <c r="E13" s="32">
        <v>28.5</v>
      </c>
      <c r="F13" s="32">
        <f t="shared" si="0"/>
        <v>19.655172413793103</v>
      </c>
      <c r="G13" s="25">
        <f t="shared" si="1"/>
        <v>113.99999999999999</v>
      </c>
    </row>
    <row r="14" spans="1:7" ht="15.6" x14ac:dyDescent="0.3">
      <c r="A14" s="26" t="s">
        <v>142</v>
      </c>
      <c r="B14" s="27" t="s">
        <v>143</v>
      </c>
      <c r="C14" s="28">
        <v>145</v>
      </c>
      <c r="D14" s="28">
        <v>25</v>
      </c>
      <c r="E14" s="28">
        <v>28.5</v>
      </c>
      <c r="F14" s="28">
        <f t="shared" si="0"/>
        <v>19.655172413793103</v>
      </c>
      <c r="G14" s="29">
        <f t="shared" ref="G14:G15" si="4">E14/D14*100</f>
        <v>113.99999999999999</v>
      </c>
    </row>
    <row r="15" spans="1:7" ht="15.6" x14ac:dyDescent="0.3">
      <c r="A15" s="30" t="s">
        <v>144</v>
      </c>
      <c r="B15" s="31" t="s">
        <v>145</v>
      </c>
      <c r="C15" s="32">
        <f>C16+C17</f>
        <v>1472.1</v>
      </c>
      <c r="D15" s="32">
        <f>D16+D17</f>
        <v>1112.3</v>
      </c>
      <c r="E15" s="32">
        <f>E16+E17</f>
        <v>1112.4000000000001</v>
      </c>
      <c r="F15" s="32">
        <f t="shared" si="0"/>
        <v>75.565518646831066</v>
      </c>
      <c r="G15" s="25">
        <f t="shared" si="4"/>
        <v>100.0089903802931</v>
      </c>
    </row>
    <row r="16" spans="1:7" ht="15.6" x14ac:dyDescent="0.3">
      <c r="A16" s="26" t="s">
        <v>147</v>
      </c>
      <c r="B16" s="27" t="s">
        <v>149</v>
      </c>
      <c r="C16" s="28">
        <v>1268.5999999999999</v>
      </c>
      <c r="D16" s="28">
        <v>1089.5999999999999</v>
      </c>
      <c r="E16" s="28">
        <v>1089.7</v>
      </c>
      <c r="F16" s="28">
        <f t="shared" si="0"/>
        <v>85.897840138735631</v>
      </c>
      <c r="G16" s="29">
        <f t="shared" ref="G16:G18" si="5">E16/D16*100</f>
        <v>100.00917767988253</v>
      </c>
    </row>
    <row r="17" spans="1:7" ht="15.6" x14ac:dyDescent="0.3">
      <c r="A17" s="26" t="s">
        <v>148</v>
      </c>
      <c r="B17" s="27" t="s">
        <v>150</v>
      </c>
      <c r="C17" s="28">
        <v>203.5</v>
      </c>
      <c r="D17" s="28">
        <v>22.7</v>
      </c>
      <c r="E17" s="28">
        <v>22.7</v>
      </c>
      <c r="F17" s="28">
        <f t="shared" si="0"/>
        <v>11.154791154791155</v>
      </c>
      <c r="G17" s="29">
        <f t="shared" si="5"/>
        <v>100</v>
      </c>
    </row>
    <row r="18" spans="1:7" s="21" customFormat="1" ht="15.6" x14ac:dyDescent="0.3">
      <c r="A18" s="30" t="s">
        <v>159</v>
      </c>
      <c r="B18" s="31" t="s">
        <v>16</v>
      </c>
      <c r="C18" s="32">
        <v>48.3</v>
      </c>
      <c r="D18" s="32">
        <v>0</v>
      </c>
      <c r="E18" s="32">
        <v>0</v>
      </c>
      <c r="F18" s="32">
        <f t="shared" si="0"/>
        <v>0</v>
      </c>
      <c r="G18" s="25" t="e">
        <f t="shared" si="5"/>
        <v>#DIV/0!</v>
      </c>
    </row>
    <row r="19" spans="1:7" s="21" customFormat="1" ht="102" customHeight="1" x14ac:dyDescent="0.3">
      <c r="A19" s="67" t="s">
        <v>158</v>
      </c>
      <c r="B19" s="31" t="s">
        <v>17</v>
      </c>
      <c r="C19" s="32">
        <f>SUM(C21:C21)</f>
        <v>48.3</v>
      </c>
      <c r="D19" s="32">
        <v>0</v>
      </c>
      <c r="E19" s="32">
        <v>11.9</v>
      </c>
      <c r="F19" s="32">
        <f t="shared" si="0"/>
        <v>24.637681159420293</v>
      </c>
      <c r="G19" s="25" t="e">
        <f t="shared" ref="G19:G26" si="6">E19/D19*100</f>
        <v>#DIV/0!</v>
      </c>
    </row>
    <row r="20" spans="1:7" s="21" customFormat="1" ht="81" customHeight="1" x14ac:dyDescent="0.3">
      <c r="A20" s="82" t="s">
        <v>170</v>
      </c>
      <c r="B20" s="31" t="s">
        <v>169</v>
      </c>
      <c r="C20" s="32">
        <v>0</v>
      </c>
      <c r="D20" s="32">
        <v>0</v>
      </c>
      <c r="E20" s="32">
        <v>11.9</v>
      </c>
      <c r="F20" s="32" t="e">
        <f t="shared" si="0"/>
        <v>#DIV/0!</v>
      </c>
      <c r="G20" s="25" t="e">
        <f t="shared" si="6"/>
        <v>#DIV/0!</v>
      </c>
    </row>
    <row r="21" spans="1:7" ht="90.75" customHeight="1" x14ac:dyDescent="0.3">
      <c r="A21" s="39" t="s">
        <v>158</v>
      </c>
      <c r="B21" s="27" t="s">
        <v>133</v>
      </c>
      <c r="C21" s="28">
        <v>48.3</v>
      </c>
      <c r="D21" s="28">
        <v>0</v>
      </c>
      <c r="E21" s="28">
        <v>0</v>
      </c>
      <c r="F21" s="28">
        <f t="shared" si="0"/>
        <v>0</v>
      </c>
      <c r="G21" s="29" t="e">
        <f t="shared" si="6"/>
        <v>#DIV/0!</v>
      </c>
    </row>
    <row r="22" spans="1:7" s="21" customFormat="1" ht="50.25" customHeight="1" x14ac:dyDescent="0.3">
      <c r="A22" s="30" t="s">
        <v>154</v>
      </c>
      <c r="B22" s="31" t="s">
        <v>18</v>
      </c>
      <c r="C22" s="32">
        <f>SUM(C23)</f>
        <v>0</v>
      </c>
      <c r="D22" s="32">
        <f>SUM(D23)</f>
        <v>0</v>
      </c>
      <c r="E22" s="32">
        <f>SUM(E23)</f>
        <v>0</v>
      </c>
      <c r="F22" s="32" t="e">
        <f t="shared" si="0"/>
        <v>#DIV/0!</v>
      </c>
      <c r="G22" s="29" t="e">
        <f t="shared" si="6"/>
        <v>#DIV/0!</v>
      </c>
    </row>
    <row r="23" spans="1:7" s="21" customFormat="1" ht="31.2" x14ac:dyDescent="0.3">
      <c r="A23" s="26" t="s">
        <v>155</v>
      </c>
      <c r="B23" s="27" t="s">
        <v>134</v>
      </c>
      <c r="C23" s="28">
        <v>0</v>
      </c>
      <c r="D23" s="28">
        <v>0</v>
      </c>
      <c r="E23" s="28">
        <v>0</v>
      </c>
      <c r="F23" s="28" t="e">
        <f t="shared" si="0"/>
        <v>#DIV/0!</v>
      </c>
      <c r="G23" s="29" t="e">
        <f t="shared" si="6"/>
        <v>#DIV/0!</v>
      </c>
    </row>
    <row r="24" spans="1:7" s="21" customFormat="1" ht="31.2" x14ac:dyDescent="0.3">
      <c r="A24" s="30" t="s">
        <v>19</v>
      </c>
      <c r="B24" s="31" t="s">
        <v>20</v>
      </c>
      <c r="C24" s="32">
        <v>1000</v>
      </c>
      <c r="D24" s="32">
        <v>0</v>
      </c>
      <c r="E24" s="32">
        <f>E25+E26</f>
        <v>0</v>
      </c>
      <c r="F24" s="32">
        <f t="shared" si="0"/>
        <v>0</v>
      </c>
      <c r="G24" s="29" t="e">
        <f t="shared" si="6"/>
        <v>#DIV/0!</v>
      </c>
    </row>
    <row r="25" spans="1:7" s="21" customFormat="1" ht="108.75" customHeight="1" x14ac:dyDescent="0.3">
      <c r="A25" s="26" t="s">
        <v>156</v>
      </c>
      <c r="B25" s="80" t="s">
        <v>118</v>
      </c>
      <c r="C25" s="28">
        <v>1000</v>
      </c>
      <c r="D25" s="28">
        <v>0</v>
      </c>
      <c r="E25" s="28">
        <v>0</v>
      </c>
      <c r="F25" s="32">
        <f t="shared" si="0"/>
        <v>0</v>
      </c>
      <c r="G25" s="29" t="e">
        <f t="shared" si="6"/>
        <v>#DIV/0!</v>
      </c>
    </row>
    <row r="26" spans="1:7" s="21" customFormat="1" ht="52.5" customHeight="1" thickBot="1" x14ac:dyDescent="0.35">
      <c r="A26" s="26" t="s">
        <v>157</v>
      </c>
      <c r="B26" s="27" t="s">
        <v>21</v>
      </c>
      <c r="C26" s="28">
        <v>0</v>
      </c>
      <c r="D26" s="28">
        <v>0</v>
      </c>
      <c r="E26" s="28">
        <v>0</v>
      </c>
      <c r="F26" s="28" t="e">
        <f t="shared" si="0"/>
        <v>#DIV/0!</v>
      </c>
      <c r="G26" s="29" t="e">
        <f t="shared" si="6"/>
        <v>#DIV/0!</v>
      </c>
    </row>
    <row r="27" spans="1:7" s="21" customFormat="1" ht="18.75" customHeight="1" thickBot="1" x14ac:dyDescent="0.35">
      <c r="A27" s="33" t="s">
        <v>22</v>
      </c>
      <c r="B27" s="18" t="s">
        <v>23</v>
      </c>
      <c r="C27" s="19">
        <f>C29+C40+C48+C45</f>
        <v>1246.5999999999999</v>
      </c>
      <c r="D27" s="19">
        <f>D29+D40+D48+D45</f>
        <v>858.3</v>
      </c>
      <c r="E27" s="19">
        <f>E29+E40+E48+E45</f>
        <v>858.3</v>
      </c>
      <c r="F27" s="19">
        <f t="shared" si="0"/>
        <v>68.85127546927643</v>
      </c>
      <c r="G27" s="20">
        <f t="shared" ref="G27:G37" si="7">E27/D27*100</f>
        <v>100</v>
      </c>
    </row>
    <row r="28" spans="1:7" s="21" customFormat="1" ht="54.75" customHeight="1" x14ac:dyDescent="0.3">
      <c r="A28" s="34" t="s">
        <v>24</v>
      </c>
      <c r="B28" s="23" t="s">
        <v>25</v>
      </c>
      <c r="C28" s="24">
        <f>C29+C40+C45+C48</f>
        <v>1246.5999999999999</v>
      </c>
      <c r="D28" s="24">
        <f>D29+D40+D45+D48</f>
        <v>858.3</v>
      </c>
      <c r="E28" s="24">
        <f>E29+E40+E45+E48</f>
        <v>858.3</v>
      </c>
      <c r="F28" s="24">
        <f t="shared" si="0"/>
        <v>68.85127546927643</v>
      </c>
      <c r="G28" s="25">
        <f t="shared" si="7"/>
        <v>100</v>
      </c>
    </row>
    <row r="29" spans="1:7" s="21" customFormat="1" ht="31.2" x14ac:dyDescent="0.3">
      <c r="A29" s="30" t="s">
        <v>26</v>
      </c>
      <c r="B29" s="31" t="s">
        <v>120</v>
      </c>
      <c r="C29" s="32">
        <f>C30+C38+C39</f>
        <v>651.4</v>
      </c>
      <c r="D29" s="32">
        <f>SUM(D30:D39)</f>
        <v>494.40000000000003</v>
      </c>
      <c r="E29" s="32">
        <f>SUM(E30:E39)</f>
        <v>494.40000000000003</v>
      </c>
      <c r="F29" s="32">
        <f t="shared" si="0"/>
        <v>75.898065704636181</v>
      </c>
      <c r="G29" s="25">
        <f t="shared" si="7"/>
        <v>100</v>
      </c>
    </row>
    <row r="30" spans="1:7" ht="31.2" x14ac:dyDescent="0.3">
      <c r="A30" s="26" t="s">
        <v>27</v>
      </c>
      <c r="B30" s="27" t="s">
        <v>135</v>
      </c>
      <c r="C30" s="35">
        <v>193.4</v>
      </c>
      <c r="D30" s="35">
        <v>112.8</v>
      </c>
      <c r="E30" s="35">
        <v>112.8</v>
      </c>
      <c r="F30" s="28">
        <f t="shared" si="0"/>
        <v>58.324715615305067</v>
      </c>
      <c r="G30" s="29">
        <f t="shared" si="7"/>
        <v>100</v>
      </c>
    </row>
    <row r="31" spans="1:7" ht="23.25" hidden="1" customHeight="1" x14ac:dyDescent="0.3">
      <c r="A31" s="26" t="s">
        <v>28</v>
      </c>
      <c r="B31" s="27" t="s">
        <v>29</v>
      </c>
      <c r="C31" s="35"/>
      <c r="D31" s="35"/>
      <c r="E31" s="35"/>
      <c r="F31" s="28" t="e">
        <f t="shared" si="0"/>
        <v>#DIV/0!</v>
      </c>
      <c r="G31" s="29" t="e">
        <f t="shared" si="7"/>
        <v>#DIV/0!</v>
      </c>
    </row>
    <row r="32" spans="1:7" s="21" customFormat="1" ht="26.25" hidden="1" customHeight="1" x14ac:dyDescent="0.3">
      <c r="A32" s="30" t="s">
        <v>30</v>
      </c>
      <c r="B32" s="31" t="s">
        <v>31</v>
      </c>
      <c r="C32" s="32">
        <f>SUM(C33+C35+C36)</f>
        <v>0</v>
      </c>
      <c r="D32" s="32">
        <f>SUM(D33+D35+D36)</f>
        <v>0</v>
      </c>
      <c r="E32" s="32">
        <f>SUM(E33+E35+E36)</f>
        <v>0</v>
      </c>
      <c r="F32" s="28" t="e">
        <f t="shared" si="0"/>
        <v>#DIV/0!</v>
      </c>
      <c r="G32" s="29" t="e">
        <f t="shared" si="7"/>
        <v>#DIV/0!</v>
      </c>
    </row>
    <row r="33" spans="1:7" s="21" customFormat="1" ht="26.25" hidden="1" customHeight="1" x14ac:dyDescent="0.3">
      <c r="A33" s="26" t="s">
        <v>32</v>
      </c>
      <c r="B33" s="27" t="s">
        <v>33</v>
      </c>
      <c r="C33" s="28"/>
      <c r="D33" s="28"/>
      <c r="E33" s="28"/>
      <c r="F33" s="28" t="e">
        <f t="shared" si="0"/>
        <v>#DIV/0!</v>
      </c>
      <c r="G33" s="29" t="e">
        <f t="shared" si="7"/>
        <v>#DIV/0!</v>
      </c>
    </row>
    <row r="34" spans="1:7" s="21" customFormat="1" ht="26.25" hidden="1" customHeight="1" x14ac:dyDescent="0.3">
      <c r="A34" s="26" t="s">
        <v>34</v>
      </c>
      <c r="B34" s="27" t="s">
        <v>35</v>
      </c>
      <c r="C34" s="28"/>
      <c r="D34" s="28"/>
      <c r="E34" s="28"/>
      <c r="F34" s="28" t="e">
        <f t="shared" si="0"/>
        <v>#DIV/0!</v>
      </c>
      <c r="G34" s="29" t="e">
        <f t="shared" si="7"/>
        <v>#DIV/0!</v>
      </c>
    </row>
    <row r="35" spans="1:7" s="21" customFormat="1" ht="41.25" hidden="1" customHeight="1" x14ac:dyDescent="0.3">
      <c r="A35" s="26" t="s">
        <v>36</v>
      </c>
      <c r="B35" s="27" t="s">
        <v>37</v>
      </c>
      <c r="C35" s="28"/>
      <c r="D35" s="28"/>
      <c r="E35" s="28"/>
      <c r="F35" s="28" t="e">
        <f t="shared" si="0"/>
        <v>#DIV/0!</v>
      </c>
      <c r="G35" s="29" t="e">
        <f t="shared" si="7"/>
        <v>#DIV/0!</v>
      </c>
    </row>
    <row r="36" spans="1:7" ht="22.5" hidden="1" customHeight="1" x14ac:dyDescent="0.3">
      <c r="A36" s="30" t="s">
        <v>38</v>
      </c>
      <c r="B36" s="27" t="s">
        <v>39</v>
      </c>
      <c r="C36" s="36">
        <f>SUM(C37)</f>
        <v>0</v>
      </c>
      <c r="D36" s="36">
        <f>SUM(D37)</f>
        <v>0</v>
      </c>
      <c r="E36" s="36">
        <f>E37</f>
        <v>0</v>
      </c>
      <c r="F36" s="28" t="e">
        <f t="shared" si="0"/>
        <v>#DIV/0!</v>
      </c>
      <c r="G36" s="29" t="e">
        <f t="shared" si="7"/>
        <v>#DIV/0!</v>
      </c>
    </row>
    <row r="37" spans="1:7" ht="19.5" hidden="1" customHeight="1" x14ac:dyDescent="0.3">
      <c r="A37" s="26" t="s">
        <v>40</v>
      </c>
      <c r="B37" s="27" t="s">
        <v>41</v>
      </c>
      <c r="C37" s="35"/>
      <c r="D37" s="35"/>
      <c r="E37" s="35"/>
      <c r="F37" s="28" t="e">
        <f t="shared" si="0"/>
        <v>#DIV/0!</v>
      </c>
      <c r="G37" s="29" t="e">
        <f t="shared" si="7"/>
        <v>#DIV/0!</v>
      </c>
    </row>
    <row r="38" spans="1:7" ht="36" customHeight="1" x14ac:dyDescent="0.3">
      <c r="A38" s="26" t="s">
        <v>28</v>
      </c>
      <c r="B38" s="27" t="s">
        <v>136</v>
      </c>
      <c r="C38" s="35">
        <v>458</v>
      </c>
      <c r="D38" s="35">
        <v>381.6</v>
      </c>
      <c r="E38" s="35">
        <v>381.6</v>
      </c>
      <c r="F38" s="28">
        <f>E38/C38*100</f>
        <v>83.318777292576428</v>
      </c>
      <c r="G38" s="29">
        <f>E38/D38*100</f>
        <v>100</v>
      </c>
    </row>
    <row r="39" spans="1:7" ht="36" customHeight="1" x14ac:dyDescent="0.3">
      <c r="A39" s="26" t="s">
        <v>165</v>
      </c>
      <c r="B39" s="27" t="s">
        <v>166</v>
      </c>
      <c r="C39" s="35">
        <v>0</v>
      </c>
      <c r="D39" s="35">
        <v>0</v>
      </c>
      <c r="E39" s="35">
        <v>0</v>
      </c>
      <c r="F39" s="28">
        <v>100</v>
      </c>
      <c r="G39" s="29">
        <v>100</v>
      </c>
    </row>
    <row r="40" spans="1:7" ht="31.2" x14ac:dyDescent="0.3">
      <c r="A40" s="30" t="s">
        <v>42</v>
      </c>
      <c r="B40" s="27" t="s">
        <v>121</v>
      </c>
      <c r="C40" s="36">
        <v>280.7</v>
      </c>
      <c r="D40" s="36">
        <f>D41</f>
        <v>163.69999999999999</v>
      </c>
      <c r="E40" s="36">
        <f>E41</f>
        <v>163.69999999999999</v>
      </c>
      <c r="F40" s="28">
        <f t="shared" ref="F40:F42" si="8">E40/C40*100</f>
        <v>58.318489490559308</v>
      </c>
      <c r="G40" s="29">
        <f>E40/D40*100</f>
        <v>100</v>
      </c>
    </row>
    <row r="41" spans="1:7" ht="21.75" customHeight="1" x14ac:dyDescent="0.3">
      <c r="A41" s="68" t="s">
        <v>38</v>
      </c>
      <c r="B41" s="69" t="s">
        <v>122</v>
      </c>
      <c r="C41" s="41">
        <v>280.7</v>
      </c>
      <c r="D41" s="41">
        <v>163.69999999999999</v>
      </c>
      <c r="E41" s="41">
        <v>163.69999999999999</v>
      </c>
      <c r="F41" s="42">
        <f t="shared" si="8"/>
        <v>58.318489490559308</v>
      </c>
      <c r="G41" s="43">
        <f t="shared" ref="G41:G42" si="9">E41/D41*100</f>
        <v>100</v>
      </c>
    </row>
    <row r="42" spans="1:7" ht="22.5" customHeight="1" x14ac:dyDescent="0.3">
      <c r="A42" s="37" t="s">
        <v>40</v>
      </c>
      <c r="B42" s="38" t="s">
        <v>137</v>
      </c>
      <c r="C42" s="35">
        <v>280.7</v>
      </c>
      <c r="D42" s="35">
        <v>163.69999999999999</v>
      </c>
      <c r="E42" s="35">
        <v>163.69999999999999</v>
      </c>
      <c r="F42" s="28">
        <f t="shared" si="8"/>
        <v>58.318489490559308</v>
      </c>
      <c r="G42" s="29">
        <f t="shared" si="9"/>
        <v>100</v>
      </c>
    </row>
    <row r="43" spans="1:7" ht="78" customHeight="1" x14ac:dyDescent="0.3">
      <c r="A43" s="26" t="s">
        <v>119</v>
      </c>
      <c r="B43" s="27" t="s">
        <v>138</v>
      </c>
      <c r="C43" s="35">
        <v>280.7</v>
      </c>
      <c r="D43" s="35">
        <v>163.69999999999999</v>
      </c>
      <c r="E43" s="35">
        <v>163.69999999999999</v>
      </c>
      <c r="F43" s="28">
        <f t="shared" ref="F43:F44" si="10">E43/C43*100</f>
        <v>58.318489490559308</v>
      </c>
      <c r="G43" s="29">
        <f t="shared" ref="G43:G44" si="11">E43/D43*100</f>
        <v>100</v>
      </c>
    </row>
    <row r="44" spans="1:7" ht="22.5" customHeight="1" x14ac:dyDescent="0.3">
      <c r="A44" s="81" t="s">
        <v>164</v>
      </c>
      <c r="B44" s="38" t="s">
        <v>163</v>
      </c>
      <c r="C44" s="35">
        <v>0</v>
      </c>
      <c r="D44" s="35">
        <v>0</v>
      </c>
      <c r="E44" s="35">
        <v>0</v>
      </c>
      <c r="F44" s="28" t="e">
        <f t="shared" si="10"/>
        <v>#DIV/0!</v>
      </c>
      <c r="G44" s="29" t="e">
        <f t="shared" si="11"/>
        <v>#DIV/0!</v>
      </c>
    </row>
    <row r="45" spans="1:7" s="21" customFormat="1" ht="31.2" x14ac:dyDescent="0.3">
      <c r="A45" s="30" t="s">
        <v>43</v>
      </c>
      <c r="B45" s="31" t="s">
        <v>123</v>
      </c>
      <c r="C45" s="32">
        <v>136.5</v>
      </c>
      <c r="D45" s="32">
        <f>D47</f>
        <v>96.4</v>
      </c>
      <c r="E45" s="32">
        <f>E47</f>
        <v>96.4</v>
      </c>
      <c r="F45" s="32">
        <f>E45/C45*100</f>
        <v>70.622710622710628</v>
      </c>
      <c r="G45" s="25">
        <f>E45/D45*100</f>
        <v>100</v>
      </c>
    </row>
    <row r="46" spans="1:7" ht="51.75" customHeight="1" x14ac:dyDescent="0.3">
      <c r="A46" s="70" t="s">
        <v>125</v>
      </c>
      <c r="B46" s="40" t="s">
        <v>124</v>
      </c>
      <c r="C46" s="41">
        <v>136.5</v>
      </c>
      <c r="D46" s="41">
        <v>96.4</v>
      </c>
      <c r="E46" s="41">
        <v>96.4</v>
      </c>
      <c r="F46" s="42">
        <f t="shared" ref="F46:F50" si="12">E46/C46*100</f>
        <v>70.622710622710628</v>
      </c>
      <c r="G46" s="43">
        <f t="shared" ref="G46:G49" si="13">E46/D46*100</f>
        <v>100</v>
      </c>
    </row>
    <row r="47" spans="1:7" ht="50.25" customHeight="1" x14ac:dyDescent="0.3">
      <c r="A47" s="44" t="s">
        <v>126</v>
      </c>
      <c r="B47" s="27" t="s">
        <v>139</v>
      </c>
      <c r="C47" s="35">
        <v>136.5</v>
      </c>
      <c r="D47" s="35">
        <v>96.4</v>
      </c>
      <c r="E47" s="35">
        <v>96.4</v>
      </c>
      <c r="F47" s="28">
        <f t="shared" si="12"/>
        <v>70.622710622710628</v>
      </c>
      <c r="G47" s="29">
        <f t="shared" si="13"/>
        <v>100</v>
      </c>
    </row>
    <row r="48" spans="1:7" ht="29.25" customHeight="1" thickBot="1" x14ac:dyDescent="0.35">
      <c r="A48" s="77" t="s">
        <v>127</v>
      </c>
      <c r="B48" s="78" t="s">
        <v>128</v>
      </c>
      <c r="C48" s="79">
        <f>C49</f>
        <v>178</v>
      </c>
      <c r="D48" s="79">
        <v>103.8</v>
      </c>
      <c r="E48" s="79">
        <v>103.8</v>
      </c>
      <c r="F48" s="73">
        <f t="shared" si="12"/>
        <v>58.31460674157303</v>
      </c>
      <c r="G48" s="72">
        <f t="shared" si="13"/>
        <v>100</v>
      </c>
    </row>
    <row r="49" spans="1:7" ht="32.25" customHeight="1" thickBot="1" x14ac:dyDescent="0.35">
      <c r="A49" s="74" t="s">
        <v>127</v>
      </c>
      <c r="B49" s="75" t="s">
        <v>140</v>
      </c>
      <c r="C49" s="76">
        <v>178</v>
      </c>
      <c r="D49" s="76">
        <v>103.8</v>
      </c>
      <c r="E49" s="76">
        <v>103.8</v>
      </c>
      <c r="F49" s="73">
        <f t="shared" si="12"/>
        <v>58.31460674157303</v>
      </c>
      <c r="G49" s="72">
        <f t="shared" si="13"/>
        <v>100</v>
      </c>
    </row>
    <row r="50" spans="1:7" s="48" customFormat="1" ht="21" customHeight="1" thickBot="1" x14ac:dyDescent="0.4">
      <c r="A50" s="71" t="s">
        <v>44</v>
      </c>
      <c r="B50" s="45" t="s">
        <v>45</v>
      </c>
      <c r="C50" s="46">
        <v>4589.8</v>
      </c>
      <c r="D50" s="46">
        <v>1688.3</v>
      </c>
      <c r="E50" s="46">
        <v>2406.4</v>
      </c>
      <c r="F50" s="46">
        <f t="shared" si="12"/>
        <v>52.429299751623162</v>
      </c>
      <c r="G50" s="47">
        <f t="shared" ref="G50" si="14">E50/D50*100</f>
        <v>142.53390985014514</v>
      </c>
    </row>
    <row r="51" spans="1:7" ht="15.75" customHeight="1" x14ac:dyDescent="0.2">
      <c r="A51" s="87" t="s">
        <v>46</v>
      </c>
      <c r="B51" s="87"/>
      <c r="C51" s="87"/>
      <c r="D51" s="87"/>
      <c r="E51" s="87"/>
      <c r="F51" s="87"/>
      <c r="G51" s="87"/>
    </row>
    <row r="52" spans="1:7" ht="15.6" x14ac:dyDescent="0.2">
      <c r="A52" s="50" t="s">
        <v>47</v>
      </c>
      <c r="B52" s="51" t="s">
        <v>48</v>
      </c>
      <c r="C52" s="52">
        <f>SUM(C54:C57)</f>
        <v>3087.7999999999997</v>
      </c>
      <c r="D52" s="52">
        <f>SUM(D54:D57)</f>
        <v>1809.8999999999999</v>
      </c>
      <c r="E52" s="52">
        <f>SUM(E54:E57)</f>
        <v>1809.8999999999999</v>
      </c>
      <c r="F52" s="52">
        <f t="shared" ref="F52:F59" si="15">E52/C52*100</f>
        <v>58.61454757432476</v>
      </c>
      <c r="G52" s="52">
        <f>E52/D52*100</f>
        <v>100</v>
      </c>
    </row>
    <row r="53" spans="1:7" ht="15.6" x14ac:dyDescent="0.2">
      <c r="A53" s="50"/>
      <c r="B53" s="51"/>
      <c r="C53" s="52"/>
      <c r="D53" s="52"/>
      <c r="E53" s="52"/>
      <c r="F53" s="52"/>
      <c r="G53" s="52"/>
    </row>
    <row r="54" spans="1:7" ht="62.4" x14ac:dyDescent="0.2">
      <c r="A54" s="53" t="s">
        <v>49</v>
      </c>
      <c r="B54" s="54" t="s">
        <v>50</v>
      </c>
      <c r="C54" s="55">
        <v>3052.2</v>
      </c>
      <c r="D54" s="55">
        <v>1778.3</v>
      </c>
      <c r="E54" s="55">
        <v>1778.3</v>
      </c>
      <c r="F54" s="55">
        <f t="shared" si="15"/>
        <v>58.262892339951513</v>
      </c>
      <c r="G54" s="55">
        <f>E54/D54*100</f>
        <v>100</v>
      </c>
    </row>
    <row r="55" spans="1:7" ht="15.6" x14ac:dyDescent="0.2">
      <c r="A55" s="53" t="s">
        <v>168</v>
      </c>
      <c r="B55" s="54" t="s">
        <v>167</v>
      </c>
      <c r="C55" s="55">
        <v>31.6</v>
      </c>
      <c r="D55" s="55">
        <v>31.6</v>
      </c>
      <c r="E55" s="55">
        <v>31.6</v>
      </c>
      <c r="F55" s="55">
        <v>0</v>
      </c>
      <c r="G55" s="55"/>
    </row>
    <row r="56" spans="1:7" ht="15.6" x14ac:dyDescent="0.2">
      <c r="A56" s="53" t="s">
        <v>51</v>
      </c>
      <c r="B56" s="54" t="s">
        <v>52</v>
      </c>
      <c r="C56" s="55">
        <v>1</v>
      </c>
      <c r="D56" s="55">
        <v>0</v>
      </c>
      <c r="E56" s="55">
        <v>0</v>
      </c>
      <c r="F56" s="55">
        <f t="shared" si="15"/>
        <v>0</v>
      </c>
      <c r="G56" s="55" t="e">
        <f>E56/D56*100</f>
        <v>#DIV/0!</v>
      </c>
    </row>
    <row r="57" spans="1:7" ht="15.6" x14ac:dyDescent="0.2">
      <c r="A57" s="53" t="s">
        <v>53</v>
      </c>
      <c r="B57" s="54" t="s">
        <v>54</v>
      </c>
      <c r="C57" s="55">
        <v>3</v>
      </c>
      <c r="D57" s="55">
        <v>0</v>
      </c>
      <c r="E57" s="55">
        <v>0</v>
      </c>
      <c r="F57" s="55">
        <f t="shared" si="15"/>
        <v>0</v>
      </c>
      <c r="G57" s="55" t="e">
        <f t="shared" ref="G57:G72" si="16">E57/D57*100</f>
        <v>#DIV/0!</v>
      </c>
    </row>
    <row r="58" spans="1:7" ht="15.6" x14ac:dyDescent="0.2">
      <c r="A58" s="49" t="s">
        <v>55</v>
      </c>
      <c r="B58" s="51" t="s">
        <v>56</v>
      </c>
      <c r="C58" s="52">
        <f>SUM(C59:C59)</f>
        <v>136.5</v>
      </c>
      <c r="D58" s="52">
        <f>SUM(D59:D59)</f>
        <v>47.9</v>
      </c>
      <c r="E58" s="52">
        <f>SUM(E59:E59)</f>
        <v>47.9</v>
      </c>
      <c r="F58" s="52">
        <f t="shared" si="15"/>
        <v>35.091575091575088</v>
      </c>
      <c r="G58" s="52">
        <f t="shared" si="16"/>
        <v>100</v>
      </c>
    </row>
    <row r="59" spans="1:7" ht="15.6" x14ac:dyDescent="0.2">
      <c r="A59" s="53" t="s">
        <v>57</v>
      </c>
      <c r="B59" s="54" t="s">
        <v>58</v>
      </c>
      <c r="C59" s="55">
        <v>136.5</v>
      </c>
      <c r="D59" s="55">
        <v>47.9</v>
      </c>
      <c r="E59" s="55">
        <v>47.9</v>
      </c>
      <c r="F59" s="55">
        <f t="shared" si="15"/>
        <v>35.091575091575088</v>
      </c>
      <c r="G59" s="55">
        <f t="shared" si="16"/>
        <v>100</v>
      </c>
    </row>
    <row r="60" spans="1:7" ht="31.2" x14ac:dyDescent="0.2">
      <c r="A60" s="53" t="s">
        <v>59</v>
      </c>
      <c r="B60" s="51" t="s">
        <v>60</v>
      </c>
      <c r="C60" s="52">
        <f>SUM(C61:C61)</f>
        <v>1</v>
      </c>
      <c r="D60" s="52">
        <f>SUM(D61:D61)</f>
        <v>0</v>
      </c>
      <c r="E60" s="52">
        <f>SUM(E61:E61)</f>
        <v>0</v>
      </c>
      <c r="F60" s="52">
        <f>E60/C60*100</f>
        <v>0</v>
      </c>
      <c r="G60" s="52" t="e">
        <f>E60/D60*100</f>
        <v>#DIV/0!</v>
      </c>
    </row>
    <row r="61" spans="1:7" ht="46.8" x14ac:dyDescent="0.2">
      <c r="A61" s="53" t="s">
        <v>130</v>
      </c>
      <c r="B61" s="54" t="s">
        <v>129</v>
      </c>
      <c r="C61" s="55">
        <v>1</v>
      </c>
      <c r="D61" s="55">
        <v>0</v>
      </c>
      <c r="E61" s="55">
        <v>0</v>
      </c>
      <c r="F61" s="52">
        <f>E61/C61*100</f>
        <v>0</v>
      </c>
      <c r="G61" s="52" t="e">
        <f>E61/D61*100</f>
        <v>#DIV/0!</v>
      </c>
    </row>
    <row r="62" spans="1:7" ht="15.6" x14ac:dyDescent="0.2">
      <c r="A62" s="49" t="s">
        <v>61</v>
      </c>
      <c r="B62" s="51" t="s">
        <v>62</v>
      </c>
      <c r="C62" s="52">
        <f>SUM(C63:C65)</f>
        <v>938</v>
      </c>
      <c r="D62" s="52">
        <f>SUM(D63:D65)</f>
        <v>687.2</v>
      </c>
      <c r="E62" s="52">
        <f>SUM(E63:E65)</f>
        <v>687.2</v>
      </c>
      <c r="F62" s="52">
        <f>E62/C62*100</f>
        <v>73.262260127931782</v>
      </c>
      <c r="G62" s="52">
        <f t="shared" si="16"/>
        <v>100</v>
      </c>
    </row>
    <row r="63" spans="1:7" ht="15.6" x14ac:dyDescent="0.2">
      <c r="A63" s="53" t="s">
        <v>63</v>
      </c>
      <c r="B63" s="54" t="s">
        <v>64</v>
      </c>
      <c r="C63" s="55">
        <v>0</v>
      </c>
      <c r="D63" s="55">
        <v>0</v>
      </c>
      <c r="E63" s="55">
        <v>0</v>
      </c>
      <c r="F63" s="52" t="e">
        <f>E63/C63*100</f>
        <v>#DIV/0!</v>
      </c>
      <c r="G63" s="52" t="e">
        <f>E63/D63*100</f>
        <v>#DIV/0!</v>
      </c>
    </row>
    <row r="64" spans="1:7" ht="15.6" x14ac:dyDescent="0.2">
      <c r="A64" s="53" t="s">
        <v>65</v>
      </c>
      <c r="B64" s="54" t="s">
        <v>66</v>
      </c>
      <c r="C64" s="55">
        <v>878</v>
      </c>
      <c r="D64" s="55">
        <v>674.2</v>
      </c>
      <c r="E64" s="55">
        <v>674.2</v>
      </c>
      <c r="F64" s="55">
        <f t="shared" ref="F64:F73" si="17">E64/C64*100</f>
        <v>76.788154897494309</v>
      </c>
      <c r="G64" s="55">
        <f t="shared" si="16"/>
        <v>100</v>
      </c>
    </row>
    <row r="65" spans="1:7" ht="15.6" x14ac:dyDescent="0.2">
      <c r="A65" s="53" t="s">
        <v>67</v>
      </c>
      <c r="B65" s="54" t="s">
        <v>68</v>
      </c>
      <c r="C65" s="55">
        <v>60</v>
      </c>
      <c r="D65" s="55">
        <v>13</v>
      </c>
      <c r="E65" s="55">
        <v>13</v>
      </c>
      <c r="F65" s="55">
        <f t="shared" si="17"/>
        <v>21.666666666666668</v>
      </c>
      <c r="G65" s="55">
        <f t="shared" si="16"/>
        <v>100</v>
      </c>
    </row>
    <row r="66" spans="1:7" ht="15.6" x14ac:dyDescent="0.2">
      <c r="A66" s="49" t="s">
        <v>69</v>
      </c>
      <c r="B66" s="51" t="s">
        <v>70</v>
      </c>
      <c r="C66" s="52">
        <f>SUM(C67:C68)</f>
        <v>824.3</v>
      </c>
      <c r="D66" s="52">
        <f>SUM(D67:D68)</f>
        <v>83.8</v>
      </c>
      <c r="E66" s="52">
        <f>E67+E68</f>
        <v>83.8</v>
      </c>
      <c r="F66" s="52">
        <f>E66/C66*100</f>
        <v>10.16620162562174</v>
      </c>
      <c r="G66" s="52">
        <f>E66/D66*100</f>
        <v>100</v>
      </c>
    </row>
    <row r="67" spans="1:7" ht="15.6" x14ac:dyDescent="0.2">
      <c r="A67" s="53" t="s">
        <v>69</v>
      </c>
      <c r="B67" s="54" t="s">
        <v>151</v>
      </c>
      <c r="C67" s="55">
        <v>824.3</v>
      </c>
      <c r="D67" s="55">
        <v>83.8</v>
      </c>
      <c r="E67" s="55">
        <v>83.8</v>
      </c>
      <c r="F67" s="55">
        <f t="shared" si="17"/>
        <v>10.16620162562174</v>
      </c>
      <c r="G67" s="55">
        <f t="shared" si="16"/>
        <v>100</v>
      </c>
    </row>
    <row r="68" spans="1:7" ht="15.6" x14ac:dyDescent="0.2">
      <c r="A68" s="53" t="s">
        <v>132</v>
      </c>
      <c r="B68" s="54" t="s">
        <v>131</v>
      </c>
      <c r="C68" s="55">
        <v>0</v>
      </c>
      <c r="D68" s="55">
        <v>0</v>
      </c>
      <c r="E68" s="55">
        <v>0</v>
      </c>
      <c r="F68" s="55" t="e">
        <f t="shared" si="17"/>
        <v>#DIV/0!</v>
      </c>
      <c r="G68" s="55" t="e">
        <f t="shared" si="16"/>
        <v>#DIV/0!</v>
      </c>
    </row>
    <row r="69" spans="1:7" ht="15.6" x14ac:dyDescent="0.2">
      <c r="A69" s="49" t="s">
        <v>71</v>
      </c>
      <c r="B69" s="51" t="s">
        <v>72</v>
      </c>
      <c r="C69" s="52">
        <f>SUM(C70:C70)</f>
        <v>988.9</v>
      </c>
      <c r="D69" s="52">
        <f>SUM(D70:D70)</f>
        <v>579.20000000000005</v>
      </c>
      <c r="E69" s="52">
        <f>SUM(E70:E70)</f>
        <v>579.20000000000005</v>
      </c>
      <c r="F69" s="52">
        <f t="shared" si="17"/>
        <v>58.570128425523315</v>
      </c>
      <c r="G69" s="52">
        <f t="shared" si="16"/>
        <v>100</v>
      </c>
    </row>
    <row r="70" spans="1:7" ht="15.6" x14ac:dyDescent="0.2">
      <c r="A70" s="53" t="s">
        <v>73</v>
      </c>
      <c r="B70" s="54" t="s">
        <v>74</v>
      </c>
      <c r="C70" s="55">
        <v>988.9</v>
      </c>
      <c r="D70" s="55">
        <v>579.20000000000005</v>
      </c>
      <c r="E70" s="55">
        <v>579.20000000000005</v>
      </c>
      <c r="F70" s="55">
        <f t="shared" si="17"/>
        <v>58.570128425523315</v>
      </c>
      <c r="G70" s="55">
        <f t="shared" si="16"/>
        <v>100</v>
      </c>
    </row>
    <row r="71" spans="1:7" ht="15.6" x14ac:dyDescent="0.2">
      <c r="A71" s="49" t="s">
        <v>75</v>
      </c>
      <c r="B71" s="51" t="s">
        <v>76</v>
      </c>
      <c r="C71" s="52">
        <f>SUM(C72:C72)</f>
        <v>47.4</v>
      </c>
      <c r="D71" s="52">
        <f>SUM(D72:D72)</f>
        <v>27.7</v>
      </c>
      <c r="E71" s="52">
        <f>SUM(E72:E72)</f>
        <v>27.7</v>
      </c>
      <c r="F71" s="52">
        <f t="shared" si="17"/>
        <v>58.438818565400844</v>
      </c>
      <c r="G71" s="52">
        <f t="shared" si="16"/>
        <v>100</v>
      </c>
    </row>
    <row r="72" spans="1:7" ht="15.6" x14ac:dyDescent="0.2">
      <c r="A72" s="53" t="s">
        <v>77</v>
      </c>
      <c r="B72" s="54" t="s">
        <v>78</v>
      </c>
      <c r="C72" s="55">
        <v>47.4</v>
      </c>
      <c r="D72" s="55">
        <v>27.7</v>
      </c>
      <c r="E72" s="55">
        <v>27.7</v>
      </c>
      <c r="F72" s="55">
        <f t="shared" si="17"/>
        <v>58.438818565400844</v>
      </c>
      <c r="G72" s="55">
        <f t="shared" si="16"/>
        <v>100</v>
      </c>
    </row>
    <row r="73" spans="1:7" ht="15.6" x14ac:dyDescent="0.2">
      <c r="A73" s="49" t="s">
        <v>79</v>
      </c>
      <c r="B73" s="51" t="s">
        <v>80</v>
      </c>
      <c r="C73" s="52">
        <v>6043.9</v>
      </c>
      <c r="D73" s="52">
        <v>3235.6</v>
      </c>
      <c r="E73" s="52">
        <v>3235.6</v>
      </c>
      <c r="F73" s="52">
        <f t="shared" si="17"/>
        <v>53.534969142441135</v>
      </c>
      <c r="G73" s="52">
        <f>E73/D73*100</f>
        <v>100</v>
      </c>
    </row>
    <row r="74" spans="1:7" ht="15.6" x14ac:dyDescent="0.2">
      <c r="A74" s="88"/>
      <c r="B74" s="88"/>
      <c r="C74" s="88"/>
      <c r="D74" s="88"/>
      <c r="E74" s="88"/>
      <c r="F74" s="88"/>
      <c r="G74" s="88"/>
    </row>
    <row r="75" spans="1:7" ht="31.2" x14ac:dyDescent="0.2">
      <c r="A75" s="49" t="s">
        <v>81</v>
      </c>
      <c r="B75" s="50"/>
      <c r="C75" s="52">
        <f>C50-C73</f>
        <v>-1454.0999999999995</v>
      </c>
      <c r="D75" s="52">
        <f>D50-D73</f>
        <v>-1547.3</v>
      </c>
      <c r="E75" s="52">
        <f>E50-E73</f>
        <v>-829.19999999999982</v>
      </c>
      <c r="F75" s="55"/>
      <c r="G75" s="55"/>
    </row>
    <row r="76" spans="1:7" ht="31.2" x14ac:dyDescent="0.2">
      <c r="A76" s="49" t="s">
        <v>82</v>
      </c>
      <c r="B76" s="50" t="s">
        <v>83</v>
      </c>
      <c r="C76" s="52">
        <v>1454.1</v>
      </c>
      <c r="D76" s="52">
        <v>1275.5</v>
      </c>
      <c r="E76" s="52">
        <v>1262.5999999999999</v>
      </c>
      <c r="F76" s="55"/>
      <c r="G76" s="55"/>
    </row>
    <row r="77" spans="1:7" ht="31.2" x14ac:dyDescent="0.2">
      <c r="A77" s="49" t="s">
        <v>84</v>
      </c>
      <c r="B77" s="50" t="s">
        <v>85</v>
      </c>
      <c r="C77" s="52">
        <v>1454.1</v>
      </c>
      <c r="D77" s="52">
        <v>1275.5</v>
      </c>
      <c r="E77" s="52">
        <v>1262.5999999999999</v>
      </c>
      <c r="F77" s="55"/>
      <c r="G77" s="55"/>
    </row>
    <row r="78" spans="1:7" ht="31.2" x14ac:dyDescent="0.2">
      <c r="A78" s="53" t="s">
        <v>86</v>
      </c>
      <c r="B78" s="56" t="s">
        <v>87</v>
      </c>
      <c r="C78" s="55"/>
      <c r="D78" s="55"/>
      <c r="E78" s="55">
        <f>E79</f>
        <v>0</v>
      </c>
      <c r="F78" s="55"/>
      <c r="G78" s="55"/>
    </row>
    <row r="79" spans="1:7" ht="46.8" x14ac:dyDescent="0.2">
      <c r="A79" s="53" t="s">
        <v>88</v>
      </c>
      <c r="B79" s="56" t="s">
        <v>89</v>
      </c>
      <c r="C79" s="55"/>
      <c r="D79" s="55"/>
      <c r="E79" s="55">
        <v>0</v>
      </c>
      <c r="F79" s="55"/>
      <c r="G79" s="55"/>
    </row>
    <row r="80" spans="1:7" ht="31.2" x14ac:dyDescent="0.2">
      <c r="A80" s="53" t="s">
        <v>90</v>
      </c>
      <c r="B80" s="56" t="s">
        <v>91</v>
      </c>
      <c r="C80" s="55"/>
      <c r="D80" s="55"/>
      <c r="E80" s="55">
        <f>E81</f>
        <v>0</v>
      </c>
      <c r="F80" s="55"/>
      <c r="G80" s="55"/>
    </row>
    <row r="81" spans="1:7" ht="46.8" x14ac:dyDescent="0.2">
      <c r="A81" s="53" t="s">
        <v>92</v>
      </c>
      <c r="B81" s="56" t="s">
        <v>93</v>
      </c>
      <c r="C81" s="55"/>
      <c r="D81" s="55"/>
      <c r="E81" s="55">
        <v>0</v>
      </c>
      <c r="F81" s="55"/>
      <c r="G81" s="55"/>
    </row>
    <row r="82" spans="1:7" ht="32.4" x14ac:dyDescent="0.2">
      <c r="A82" s="57" t="s">
        <v>94</v>
      </c>
      <c r="B82" s="58" t="s">
        <v>95</v>
      </c>
      <c r="C82" s="59">
        <f>C85</f>
        <v>0</v>
      </c>
      <c r="D82" s="59">
        <f>D85</f>
        <v>0</v>
      </c>
      <c r="E82" s="59">
        <f>E85</f>
        <v>0</v>
      </c>
      <c r="F82" s="55"/>
      <c r="G82" s="55"/>
    </row>
    <row r="83" spans="1:7" ht="62.4" x14ac:dyDescent="0.2">
      <c r="A83" s="53" t="s">
        <v>96</v>
      </c>
      <c r="B83" s="56" t="s">
        <v>97</v>
      </c>
      <c r="C83" s="55"/>
      <c r="D83" s="55">
        <f>D84</f>
        <v>0</v>
      </c>
      <c r="E83" s="55"/>
      <c r="F83" s="60"/>
      <c r="G83" s="60"/>
    </row>
    <row r="84" spans="1:7" ht="62.4" x14ac:dyDescent="0.2">
      <c r="A84" s="53" t="s">
        <v>96</v>
      </c>
      <c r="B84" s="56" t="s">
        <v>98</v>
      </c>
      <c r="C84" s="60"/>
      <c r="D84" s="60">
        <v>0</v>
      </c>
      <c r="E84" s="60"/>
      <c r="F84" s="60"/>
      <c r="G84" s="60"/>
    </row>
    <row r="85" spans="1:7" ht="31.2" x14ac:dyDescent="0.2">
      <c r="A85" s="53" t="s">
        <v>99</v>
      </c>
      <c r="B85" s="56" t="s">
        <v>100</v>
      </c>
      <c r="C85" s="55">
        <f>C86</f>
        <v>0</v>
      </c>
      <c r="D85" s="55">
        <f>D86</f>
        <v>0</v>
      </c>
      <c r="E85" s="55">
        <f>E86</f>
        <v>0</v>
      </c>
      <c r="F85" s="55"/>
      <c r="G85" s="55"/>
    </row>
    <row r="86" spans="1:7" ht="46.8" x14ac:dyDescent="0.2">
      <c r="A86" s="53" t="s">
        <v>101</v>
      </c>
      <c r="B86" s="56" t="s">
        <v>102</v>
      </c>
      <c r="C86" s="55">
        <v>0</v>
      </c>
      <c r="D86" s="55">
        <v>0</v>
      </c>
      <c r="E86" s="55"/>
      <c r="F86" s="55"/>
      <c r="G86" s="55"/>
    </row>
    <row r="87" spans="1:7" ht="31.2" x14ac:dyDescent="0.2">
      <c r="A87" s="61" t="s">
        <v>103</v>
      </c>
      <c r="B87" s="56" t="s">
        <v>104</v>
      </c>
      <c r="C87" s="55">
        <v>0</v>
      </c>
      <c r="D87" s="55">
        <v>0</v>
      </c>
      <c r="E87" s="55">
        <v>0</v>
      </c>
      <c r="F87" s="55"/>
      <c r="G87" s="55"/>
    </row>
    <row r="88" spans="1:7" ht="15.6" x14ac:dyDescent="0.2">
      <c r="A88" s="61" t="s">
        <v>105</v>
      </c>
      <c r="B88" s="56" t="s">
        <v>106</v>
      </c>
      <c r="C88" s="55">
        <v>0</v>
      </c>
      <c r="D88" s="55">
        <v>0</v>
      </c>
      <c r="E88" s="55">
        <v>0</v>
      </c>
      <c r="F88" s="55"/>
      <c r="G88" s="55"/>
    </row>
    <row r="89" spans="1:7" ht="31.2" x14ac:dyDescent="0.2">
      <c r="A89" s="61" t="s">
        <v>107</v>
      </c>
      <c r="B89" s="56" t="s">
        <v>108</v>
      </c>
      <c r="C89" s="55">
        <v>0</v>
      </c>
      <c r="D89" s="55">
        <v>0</v>
      </c>
      <c r="E89" s="55">
        <v>0</v>
      </c>
      <c r="F89" s="55"/>
      <c r="G89" s="55"/>
    </row>
    <row r="90" spans="1:7" ht="31.2" x14ac:dyDescent="0.2">
      <c r="A90" s="53" t="s">
        <v>109</v>
      </c>
      <c r="B90" s="56" t="s">
        <v>110</v>
      </c>
      <c r="C90" s="55">
        <v>0</v>
      </c>
      <c r="D90" s="55">
        <v>0</v>
      </c>
      <c r="E90" s="55">
        <v>0</v>
      </c>
      <c r="F90" s="55"/>
      <c r="G90" s="55"/>
    </row>
    <row r="91" spans="1:7" ht="93.6" x14ac:dyDescent="0.2">
      <c r="A91" s="61" t="s">
        <v>111</v>
      </c>
      <c r="B91" s="56" t="s">
        <v>112</v>
      </c>
      <c r="C91" s="55">
        <v>0</v>
      </c>
      <c r="D91" s="55">
        <v>0</v>
      </c>
      <c r="E91" s="55">
        <v>0</v>
      </c>
      <c r="F91" s="55"/>
      <c r="G91" s="55"/>
    </row>
    <row r="92" spans="1:7" ht="31.2" x14ac:dyDescent="0.2">
      <c r="A92" s="61" t="s">
        <v>113</v>
      </c>
      <c r="B92" s="56" t="s">
        <v>114</v>
      </c>
      <c r="C92" s="55">
        <v>0</v>
      </c>
      <c r="D92" s="55">
        <v>0</v>
      </c>
      <c r="E92" s="55">
        <v>0</v>
      </c>
      <c r="F92" s="55"/>
      <c r="G92" s="55"/>
    </row>
    <row r="93" spans="1:7" ht="15.6" x14ac:dyDescent="0.2">
      <c r="A93" s="49" t="s">
        <v>115</v>
      </c>
      <c r="B93" s="50" t="s">
        <v>116</v>
      </c>
      <c r="C93" s="52">
        <v>0</v>
      </c>
      <c r="D93" s="52">
        <v>0</v>
      </c>
      <c r="E93" s="52">
        <v>0</v>
      </c>
      <c r="F93" s="55"/>
      <c r="G93" s="55"/>
    </row>
    <row r="94" spans="1:7" ht="15.6" x14ac:dyDescent="0.2">
      <c r="A94" s="62"/>
      <c r="B94" s="62"/>
      <c r="C94" s="63"/>
      <c r="D94" s="63"/>
      <c r="E94" s="63"/>
      <c r="F94" s="64"/>
      <c r="G94" s="64"/>
    </row>
    <row r="95" spans="1:7" ht="15.6" x14ac:dyDescent="0.2">
      <c r="A95" s="62"/>
      <c r="B95" s="62"/>
      <c r="C95" s="63"/>
      <c r="D95" s="63"/>
      <c r="E95" s="63"/>
      <c r="F95" s="64"/>
      <c r="G95" s="64"/>
    </row>
    <row r="96" spans="1:7" ht="15.6" x14ac:dyDescent="0.2">
      <c r="A96" s="62"/>
      <c r="B96" s="62"/>
      <c r="C96" s="63"/>
      <c r="D96" s="63"/>
      <c r="E96" s="63"/>
      <c r="F96" s="64"/>
      <c r="G96" s="64"/>
    </row>
    <row r="97" spans="1:7" ht="15.6" x14ac:dyDescent="0.2">
      <c r="A97" s="83" t="s">
        <v>152</v>
      </c>
      <c r="B97" s="83"/>
      <c r="C97" s="84" t="s">
        <v>117</v>
      </c>
      <c r="D97" s="84"/>
      <c r="E97" s="65" t="s">
        <v>153</v>
      </c>
      <c r="F97" s="66"/>
      <c r="G97" s="64"/>
    </row>
  </sheetData>
  <sheetProtection selectLockedCells="1" selectUnlockedCells="1"/>
  <mergeCells count="7">
    <mergeCell ref="A97:B97"/>
    <mergeCell ref="C97:D97"/>
    <mergeCell ref="A1:E1"/>
    <mergeCell ref="A2:E2"/>
    <mergeCell ref="E4:G4"/>
    <mergeCell ref="A51:G51"/>
    <mergeCell ref="A74:G74"/>
  </mergeCells>
  <pageMargins left="0.39374999999999999" right="0" top="0.19652777777777777" bottom="0.39374999999999999" header="0.51180555555555551" footer="0.31527777777777777"/>
  <pageSetup paperSize="9" scale="64" firstPageNumber="0" orientation="portrait" horizontalDpi="300" verticalDpi="300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июнь</vt:lpstr>
      <vt:lpstr>июнь!Excel_BuiltIn__FilterDatabase</vt:lpstr>
      <vt:lpstr>июнь!Заголовки_для_печати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Управление финансов</dc:creator>
  <cp:lastModifiedBy>glavbuh</cp:lastModifiedBy>
  <cp:lastPrinted>2022-01-21T11:40:16Z</cp:lastPrinted>
  <dcterms:created xsi:type="dcterms:W3CDTF">2017-12-08T11:16:10Z</dcterms:created>
  <dcterms:modified xsi:type="dcterms:W3CDTF">2024-08-14T16:40:54Z</dcterms:modified>
</cp:coreProperties>
</file>