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01.12.2019" sheetId="1" r:id="rId1"/>
  </sheets>
  <definedNames>
    <definedName name="Excel_BuiltIn__FilterDatabase" localSheetId="0">'01.12.2019'!$A$5:$E$5</definedName>
    <definedName name="_xlnm.Print_Titles" localSheetId="0">'01.12.2019'!$5:$5</definedName>
  </definedNames>
  <calcPr calcId="114210" fullCalcOnLoad="1"/>
</workbook>
</file>

<file path=xl/calcChain.xml><?xml version="1.0" encoding="utf-8"?>
<calcChain xmlns="http://schemas.openxmlformats.org/spreadsheetml/2006/main">
  <c r="E100" i="1"/>
  <c r="D100"/>
  <c r="C100"/>
  <c r="E80"/>
  <c r="E57"/>
  <c r="D80"/>
  <c r="C57"/>
  <c r="C80"/>
  <c r="D57"/>
  <c r="G77"/>
  <c r="G76"/>
  <c r="F77"/>
  <c r="F76"/>
  <c r="G70"/>
  <c r="F70"/>
  <c r="G69"/>
  <c r="E68"/>
  <c r="D68"/>
  <c r="C68"/>
  <c r="C65"/>
  <c r="E65"/>
  <c r="D65"/>
  <c r="G60"/>
  <c r="F60"/>
  <c r="E55"/>
  <c r="E25"/>
  <c r="E39"/>
  <c r="E26"/>
  <c r="D55"/>
  <c r="D39"/>
  <c r="D26"/>
  <c r="D25"/>
  <c r="C55"/>
  <c r="F53"/>
  <c r="G53"/>
  <c r="F24"/>
  <c r="F23"/>
  <c r="F22"/>
  <c r="G48"/>
  <c r="F48"/>
  <c r="F47"/>
  <c r="G24"/>
  <c r="G23"/>
  <c r="G22"/>
  <c r="F21"/>
  <c r="G21"/>
  <c r="F20"/>
  <c r="G20"/>
  <c r="F19"/>
  <c r="G19"/>
  <c r="E6"/>
  <c r="D6"/>
  <c r="D12"/>
  <c r="C6"/>
  <c r="C15"/>
  <c r="C12"/>
  <c r="F69"/>
  <c r="E78"/>
  <c r="D78"/>
  <c r="E34"/>
  <c r="E30"/>
  <c r="D34"/>
  <c r="D30"/>
  <c r="F17"/>
  <c r="G17"/>
  <c r="F11"/>
  <c r="G11"/>
  <c r="F10"/>
  <c r="G10"/>
  <c r="G14"/>
  <c r="F14"/>
  <c r="F13"/>
  <c r="G54"/>
  <c r="F54"/>
  <c r="F51"/>
  <c r="G51"/>
  <c r="F52"/>
  <c r="G52"/>
  <c r="G18"/>
  <c r="E92"/>
  <c r="G13"/>
  <c r="G47"/>
  <c r="G46"/>
  <c r="F46"/>
  <c r="G39"/>
  <c r="G50"/>
  <c r="D92"/>
  <c r="D89"/>
  <c r="D90"/>
  <c r="G61"/>
  <c r="G29"/>
  <c r="G31"/>
  <c r="G32"/>
  <c r="G33"/>
  <c r="G35"/>
  <c r="F29"/>
  <c r="F31"/>
  <c r="F32"/>
  <c r="F33"/>
  <c r="F35"/>
  <c r="F8"/>
  <c r="G8"/>
  <c r="F9"/>
  <c r="G9"/>
  <c r="G12"/>
  <c r="G16"/>
  <c r="F18"/>
  <c r="F28"/>
  <c r="G28"/>
  <c r="C34"/>
  <c r="C30"/>
  <c r="F39"/>
  <c r="F50"/>
  <c r="F58"/>
  <c r="G58"/>
  <c r="F62"/>
  <c r="G62"/>
  <c r="F64"/>
  <c r="G64"/>
  <c r="F66"/>
  <c r="G66"/>
  <c r="F67"/>
  <c r="G67"/>
  <c r="F68"/>
  <c r="F73"/>
  <c r="G73"/>
  <c r="F75"/>
  <c r="G75"/>
  <c r="F79"/>
  <c r="E85"/>
  <c r="E87"/>
  <c r="C92"/>
  <c r="C89"/>
  <c r="C84"/>
  <c r="E89"/>
  <c r="E84"/>
  <c r="F16"/>
  <c r="D84"/>
  <c r="F74"/>
  <c r="F63"/>
  <c r="F7"/>
  <c r="F72"/>
  <c r="G7"/>
  <c r="G63"/>
  <c r="G74"/>
  <c r="G65"/>
  <c r="F27"/>
  <c r="F15"/>
  <c r="F12"/>
  <c r="F61"/>
  <c r="F30"/>
  <c r="G30"/>
  <c r="G15"/>
  <c r="G68"/>
  <c r="G34"/>
  <c r="G27"/>
  <c r="F34"/>
  <c r="F78"/>
  <c r="F65"/>
  <c r="F57"/>
  <c r="G72"/>
  <c r="G49"/>
  <c r="G57"/>
  <c r="F49"/>
  <c r="E82"/>
  <c r="F6"/>
  <c r="G6"/>
  <c r="G80"/>
  <c r="F80"/>
  <c r="G26"/>
  <c r="G25"/>
  <c r="F26"/>
  <c r="G55"/>
  <c r="D82"/>
  <c r="F25"/>
  <c r="C82"/>
  <c r="F55"/>
</calcChain>
</file>

<file path=xl/sharedStrings.xml><?xml version="1.0" encoding="utf-8"?>
<sst xmlns="http://schemas.openxmlformats.org/spreadsheetml/2006/main" count="199" uniqueCount="197">
  <si>
    <t>Сводка</t>
  </si>
  <si>
    <t>(тыс. рублей)</t>
  </si>
  <si>
    <t>Наименование показателя</t>
  </si>
  <si>
    <t>Код дохода по КД</t>
  </si>
  <si>
    <t>%   исполнения к году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</si>
  <si>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</si>
  <si>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</si>
  <si>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</si>
  <si>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</si>
  <si>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</si>
  <si>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</si>
  <si>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Акцизы по подакцизным товарам(продукции), производимым на территории Российской Федерации</t>
  </si>
  <si>
    <t>000 1 03 02000 01 0000 110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</si>
  <si>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</si>
  <si>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</si>
  <si>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000 1 11 05000 00 0000 120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</si>
  <si>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</si>
  <si>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</si>
  <si>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</si>
  <si>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</si>
  <si>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</si>
  <si>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</si>
  <si>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субъектов Российской Федерации и муниципальных образований (межбюджетные субсидии)</t>
  </si>
  <si>
    <t>000 2 02 02000 00 0000 151</t>
  </si>
  <si>
    <t xml:space="preserve">Субсидии бюджетам на реализацию федеральных  целевых программ </t>
  </si>
  <si>
    <t>000 2 02 02051 00 0000 151</t>
  </si>
  <si>
    <t xml:space="preserve">Субсидии бюджетам муниципальных районов на реализацию федеральных  целевых программ </t>
  </si>
  <si>
    <t>000 2 02 02051 05 0000 151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</si>
  <si>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</si>
  <si>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000 2 02 02215 00 0000 151</t>
  </si>
  <si>
    <t xml:space="preserve">Прочие субсидии </t>
  </si>
  <si>
    <t>000 2 02 02999 00 0000 151</t>
  </si>
  <si>
    <t>Прочие субсидии бюджетам муниципальных районов</t>
  </si>
  <si>
    <t>000 2 02 02999 05 0000 151</t>
  </si>
  <si>
    <t>Субсидии бюджетам бюджетной системы РФ (межбюджетные субсидии)</t>
  </si>
  <si>
    <t>Субвенции бюджетам субъектов Российской Федерации и муниципальных образований</t>
  </si>
  <si>
    <t>Доходы бюджета - Всего</t>
  </si>
  <si>
    <t>000 8 50 00000 00 0000 000</t>
  </si>
  <si>
    <t xml:space="preserve">Расходы   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</si>
  <si>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</si>
  <si>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</si>
  <si>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</si>
  <si>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</si>
  <si>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</si>
  <si>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</si>
  <si>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</si>
  <si>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</si>
  <si>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</si>
  <si>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</si>
  <si>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</si>
  <si>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</si>
  <si>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</si>
  <si>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</si>
  <si>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</si>
  <si>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</si>
  <si>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</si>
  <si>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</si>
  <si>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</si>
  <si>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</si>
  <si>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</si>
  <si>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</si>
  <si>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</si>
  <si>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</si>
  <si>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</si>
  <si>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</si>
  <si>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</si>
  <si>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</si>
  <si>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</si>
  <si>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</si>
  <si>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Расходы бюджета - ИТОГО</t>
  </si>
  <si>
    <t>9600</t>
  </si>
  <si>
    <t>Результат исполнения бюджета (дефицит "--", профицит "+")</t>
  </si>
  <si>
    <t>Источники финансирования дефицита бюджета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</si>
  <si>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</si>
  <si>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</si>
  <si>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</si>
  <si>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</si>
  <si>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</si>
  <si>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муниципальных районов кредитов от  кредитных организаций в валюте Российской Федерации</t>
  </si>
  <si>
    <t>000 01 02 00 00 05 0000 810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</si>
  <si>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</si>
  <si>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</si>
  <si>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 муниципальных районов в валюте Российской Федерации</t>
  </si>
  <si>
    <t>000 01 02 00 00 05 0000 710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</si>
  <si>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</si>
  <si>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</si>
  <si>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 Федерации в валюте Российской  Федерации бюджетами муниципальных районов в валюте  Российской Федерации</t>
  </si>
  <si>
    <t>000 01 03 01 00 00 0000 700</t>
  </si>
  <si>
    <t>000 01 03 01 00 05 0000 710</t>
  </si>
  <si>
    <t>Погашение бюджетных кредитов, полученных от других бюджетов бюджетной системы Российской Федерации</t>
  </si>
  <si>
    <t>000 01 03 01 00 00 0000 800</t>
  </si>
  <si>
    <t>Погашение бюджетами муниципальных районов кредитов от других бюджетов бюджетной системы Российской Федерации</t>
  </si>
  <si>
    <t>000 01 03 01 00 05 0000 810</t>
  </si>
  <si>
    <t xml:space="preserve">Уменьшение прочих остатков денежных средств бюджетов </t>
  </si>
  <si>
    <t>000 01 05 02 00 00 0000 600</t>
  </si>
  <si>
    <t xml:space="preserve">Уменьшение прочих остатков  средств бюджетов 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</si>
  <si>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</si>
  <si>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</si>
  <si>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</si>
  <si>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Операции по управлению остатками средств на единых счетах бюджетов</t>
  </si>
  <si>
    <t>000 01 05 02 00 00 0000 000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</si>
  <si>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</t>
  </si>
  <si>
    <t>000 01 05 02 01 00 0000 500</t>
  </si>
  <si>
    <t>Увеличение прочих остатков денежных средств бюджетов муниципальных районов</t>
  </si>
  <si>
    <t>000 01 05 02 01 05 0000 510</t>
  </si>
  <si>
    <t>Изменение остатков средств,всего</t>
  </si>
  <si>
    <t>000 01 05 00 00 00 0000 000</t>
  </si>
  <si>
    <t>_____________________</t>
  </si>
  <si>
    <t>000 2 02 10000 00 0000 150</t>
  </si>
  <si>
    <t xml:space="preserve"> 000 2 02 20000 00 0000 150</t>
  </si>
  <si>
    <t>000 2 02 30000 00 0000 150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</si>
  <si>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</si>
  <si>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</si>
  <si>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</si>
  <si>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0310</t>
  </si>
  <si>
    <t>Защита населения и территорий от чрезвычайных ситуаций природного и техногенного характера, пожарная безопасность</t>
  </si>
  <si>
    <t>0503</t>
  </si>
  <si>
    <t>Благоустройство</t>
  </si>
  <si>
    <t>Налоги на имущество</t>
  </si>
  <si>
    <t>Налог на имущество физических лиц</t>
  </si>
  <si>
    <t>Земельный налог</t>
  </si>
  <si>
    <t>000 1 06 00000 00 0000 000</t>
  </si>
  <si>
    <t>000 106 00000 00 1000 110</t>
  </si>
  <si>
    <t>000 1 06 06000 00 0000 110</t>
  </si>
  <si>
    <t>Дотации бюджетам сельских поселений  на выравнивание бюджетной обеспеченности из бюджета субъектов Российской Федерации</t>
  </si>
  <si>
    <t>000 2 02 15001 10 0000 150</t>
  </si>
  <si>
    <t>000 2 02 16001 10 0000 150</t>
  </si>
  <si>
    <t>Дотации бюджетам сельских поселений  на выравнивание бюджетной обеспеченности из бюджетов муниципальных районов</t>
  </si>
  <si>
    <t xml:space="preserve">000 2 02 29999 10 0000 150 </t>
  </si>
  <si>
    <t xml:space="preserve">Прочие субсидии бюджетам сельских поселений </t>
  </si>
  <si>
    <t xml:space="preserve">000 2 02 29999 10 9210 150 </t>
  </si>
  <si>
    <t>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Российской Федерации от 07 мая 2012г № 597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</si>
  <si>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</si>
  <si>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</si>
  <si>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Прочие межбюджетные трансферты, передаваемые бюджетам сельских поселений</t>
  </si>
  <si>
    <t xml:space="preserve">Налоги на савокупный доход </t>
  </si>
  <si>
    <t>000 1 05 00000 00 0000 000</t>
  </si>
  <si>
    <t>Единый сельскохозяйственный налог</t>
  </si>
  <si>
    <t>000 1 05 03000 00 0000 000</t>
  </si>
  <si>
    <t>000 1 11 05025 10 0000 120</t>
  </si>
  <si>
    <t>Доходы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муниципальных, бюджетных и автономных учреждений)</t>
  </si>
  <si>
    <t>000 0 11 09045 10 0000 120</t>
  </si>
  <si>
    <t>Прочие поступления от использования имущества находящегося в собственности сельских поселений (за исключением имущества муниципальных бюджетных и автономных учреждений, а так же имущества муниципальных унитарных предприятий, в том числе казенных)</t>
  </si>
  <si>
    <t>000 2 02 00000 00 0000 000</t>
  </si>
  <si>
    <t>Прочие дотации</t>
  </si>
  <si>
    <t>Прочие дотации бюджетам сельских поселений на поощрение за содействие достижению показателей деятельности органов исполнительной власти субъектов  Российской Федерации за счет средств резервного фонда Правительства Российской Федерации</t>
  </si>
  <si>
    <t xml:space="preserve">000 2 02 19999 00 0000 150 </t>
  </si>
  <si>
    <t>000 2 02 19999 10 9101 150</t>
  </si>
  <si>
    <t xml:space="preserve"> план  на  2023 год</t>
  </si>
  <si>
    <t xml:space="preserve"> план    на 01.07.2023 года</t>
  </si>
  <si>
    <t>Исполнено на     01.07.2023г</t>
  </si>
  <si>
    <t>% исполнения к плану 01.07. 2023 г</t>
  </si>
  <si>
    <t>0111</t>
  </si>
  <si>
    <t>0113</t>
  </si>
  <si>
    <t>Резервный фонд</t>
  </si>
  <si>
    <t>Другие общегосударственные вопросы</t>
  </si>
  <si>
    <t>Коммунальное хозяйство</t>
  </si>
  <si>
    <t>0502</t>
  </si>
  <si>
    <t>об исполнении  бюджета  Малосердобинского сельсовета Малосердобинского  района  на  01.07.2023 г.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</si>
  <si>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</si>
  <si>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</si>
  <si>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</si>
  <si>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ШТРАФЫ, САНКЦИИ, ВОЗМЕЩЕНИЕ УЩЕРБА</t>
  </si>
  <si>
    <t>000 1 14 00000 00 0000 000</t>
  </si>
  <si>
    <t>000 1 14 02000 00 0000 410</t>
  </si>
  <si>
    <t>000 1 14 02052 10 0000 410</t>
  </si>
  <si>
    <t>000 1 16 00000 00 0000 000</t>
  </si>
  <si>
    <t>000 1 16 11000 00 0000 140</t>
  </si>
  <si>
    <t>Платежи, уплачиваемые в целях возмещения вреда</t>
  </si>
  <si>
    <t>000 1 16 11064 01 0000 140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</si>
  <si>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</si>
  <si>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000 2 02 29999 10 9290 150</t>
  </si>
  <si>
    <t>Прочие субсидии бюджетам сельских поселений на софинансирование строительства (реконструкции), капитального ремонта, ремонта и содержания автомобильных дорог общего пользования местного значения, а также на капитальный ремонт и ремонт дворовых территорий многоквартирных домов населенных пунктов</t>
  </si>
  <si>
    <t>Субсидии бюджетам сельских поселений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</si>
  <si>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000 2 02 20303 10 0000 150</t>
  </si>
  <si>
    <t>000 2 02 20300 10 0000 150</t>
  </si>
  <si>
    <t>Субсидии бюджетам сельских поселений на обеспечение мероприятий по модернизации систем коммунальной инфраструктуры за счет средств бюджетов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</si>
  <si>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</si>
  <si>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</si>
  <si>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 xml:space="preserve">000 2 02 20300 00 0000 150 </t>
  </si>
  <si>
    <t>Субсидии бюджетам на реализацию программ формирования современной городской среды</t>
  </si>
  <si>
    <t>000 2 02 25555 10 9257 150</t>
  </si>
  <si>
    <t>000 2 02 25555 00 0000 150</t>
  </si>
  <si>
    <t>000 2 02 25555 10 9508 150</t>
  </si>
  <si>
    <t>Иные межбюджетные трансферты</t>
  </si>
  <si>
    <t>000 2 02 49999 10 0000  150</t>
  </si>
  <si>
    <t>000 2 02 40000 00 0000 150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</si>
  <si>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по утверждению подготовленной на основе генеральных планов поселений документации </t>
  </si>
  <si>
    <t>000 2 02 40014 10 5800 150</t>
  </si>
  <si>
    <t>Глава администрации Малосердобинского сельсовета</t>
  </si>
  <si>
    <t>Л.Н.Кудеркина</t>
  </si>
  <si>
    <t>0505</t>
  </si>
  <si>
    <t>Другие вопросы в области жилищно-коммунального хозяйства</t>
  </si>
  <si>
    <t>1100</t>
  </si>
  <si>
    <t>1105</t>
  </si>
  <si>
    <t>Физическая культура и спорт</t>
  </si>
  <si>
    <t xml:space="preserve">Физическая культура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</si>
</sst>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00000"/>
  </numFmts>
  <fonts count="16"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i/>
      <sz val="8"/>
      <color indexed="23"/>
      <name val="Arial Cyr"/>
      <family val="2"/>
      <charset val="204"/>
    </font>
    <font>
      <sz val="10"/>
      <color indexed="62"/>
      <name val="Arial Cyr"/>
      <family val="2"/>
      <charset val="204"/>
    </font>
    <font>
      <sz val="9"/>
      <name val="Arial Cyr"/>
      <family val="2"/>
      <charset val="204"/>
    </font>
    <font>
      <b/>
      <sz val="16"/>
      <name val="Constantia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</borders>
  <cellStyleXfs count="24">
    <xf numFmtId="0" fontId="0" fillId="0" borderId="0"/>
    <xf numFmtId="0" fontId="13" fillId="0" borderId="2" applyNumberFormat="0">
      <alignment horizontal="right" vertical="top"/>
    </xf>
    <xf numFmtId="0" fontId="13" fillId="0" borderId="2" applyNumberFormat="0">
      <alignment horizontal="right" vertical="top"/>
    </xf>
    <xf numFmtId="0" fontId="13" fillId="2" borderId="2" applyNumberFormat="0">
      <alignment horizontal="right" vertical="top"/>
    </xf>
    <xf numFmtId="49" fontId="13" fillId="3" borderId="2">
      <alignment horizontal="left" vertical="top"/>
    </xf>
    <xf numFmtId="49" fontId="1" fillId="0" borderId="2">
      <alignment horizontal="left" vertical="top"/>
    </xf>
    <xf numFmtId="0" fontId="13" fillId="4" borderId="2">
      <alignment horizontal="left" vertical="top" wrapText="1"/>
    </xf>
    <xf numFmtId="0" fontId="1" fillId="0" borderId="2">
      <alignment horizontal="left" vertical="top" wrapText="1"/>
    </xf>
    <xf numFmtId="0" fontId="13" fillId="5" borderId="2">
      <alignment horizontal="left" vertical="top" wrapText="1"/>
    </xf>
    <xf numFmtId="0" fontId="13" fillId="6" borderId="2">
      <alignment horizontal="left" vertical="top" wrapText="1"/>
    </xf>
    <xf numFmtId="0" fontId="13" fillId="7" borderId="2">
      <alignment horizontal="left" vertical="top" wrapText="1"/>
    </xf>
    <xf numFmtId="0" fontId="13" fillId="8" borderId="2">
      <alignment horizontal="left" vertical="top" wrapText="1"/>
    </xf>
    <xf numFmtId="0" fontId="13" fillId="0" borderId="2">
      <alignment horizontal="left" vertical="top" wrapText="1"/>
    </xf>
    <xf numFmtId="0" fontId="2" fillId="0" borderId="0">
      <alignment horizontal="left" vertical="top"/>
    </xf>
    <xf numFmtId="0" fontId="13" fillId="4" borderId="3" applyNumberFormat="0">
      <alignment horizontal="right" vertical="top"/>
    </xf>
    <xf numFmtId="0" fontId="13" fillId="5" borderId="3" applyNumberFormat="0">
      <alignment horizontal="right" vertical="top"/>
    </xf>
    <xf numFmtId="0" fontId="13" fillId="0" borderId="2" applyNumberFormat="0">
      <alignment horizontal="right" vertical="top"/>
    </xf>
    <xf numFmtId="0" fontId="13" fillId="0" borderId="2" applyNumberFormat="0">
      <alignment horizontal="right" vertical="top"/>
    </xf>
    <xf numFmtId="0" fontId="13" fillId="6" borderId="3" applyNumberFormat="0">
      <alignment horizontal="right" vertical="top"/>
    </xf>
    <xf numFmtId="0" fontId="13" fillId="0" borderId="2" applyNumberFormat="0">
      <alignment horizontal="right" vertical="top"/>
    </xf>
    <xf numFmtId="49" fontId="3" fillId="9" borderId="2">
      <alignment horizontal="left" vertical="top" wrapText="1"/>
    </xf>
    <xf numFmtId="49" fontId="13" fillId="0" borderId="2">
      <alignment horizontal="left" vertical="top" wrapText="1"/>
    </xf>
    <xf numFmtId="0" fontId="13" fillId="8" borderId="2">
      <alignment horizontal="left" vertical="top" wrapText="1"/>
    </xf>
    <xf numFmtId="0" fontId="13" fillId="0" borderId="2">
      <alignment horizontal="left" vertical="top" wrapText="1"/>
    </xf>
  </cellStyleXfs>
  <cellXfs count="88">
    <xf numFmtId="0" fontId="0" fillId="0" borderId="0" xfId="0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0" xfId="0" applyFont="1"/>
    <xf numFmtId="49" fontId="5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9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/>
    <xf numFmtId="49" fontId="7" fillId="10" borderId="4" xfId="0" applyNumberFormat="1" applyFont="1" applyFill="1" applyBorder="1" applyAlignment="1">
      <alignment horizontal="left"/>
    </xf>
    <xf numFmtId="49" fontId="7" fillId="10" borderId="5" xfId="0" applyNumberFormat="1" applyFont="1" applyFill="1" applyBorder="1" applyAlignment="1">
      <alignment horizontal="center"/>
    </xf>
    <xf numFmtId="164" fontId="7" fillId="10" borderId="5" xfId="0" applyNumberFormat="1" applyFont="1" applyFill="1" applyBorder="1" applyAlignment="1">
      <alignment horizontal="center"/>
    </xf>
    <xf numFmtId="49" fontId="7" fillId="10" borderId="6" xfId="0" applyNumberFormat="1" applyFont="1" applyFill="1" applyBorder="1" applyAlignment="1">
      <alignment horizontal="left"/>
    </xf>
    <xf numFmtId="49" fontId="7" fillId="10" borderId="7" xfId="0" applyNumberFormat="1" applyFont="1" applyFill="1" applyBorder="1" applyAlignment="1">
      <alignment horizontal="center"/>
    </xf>
    <xf numFmtId="164" fontId="7" fillId="10" borderId="7" xfId="0" applyNumberFormat="1" applyFont="1" applyFill="1" applyBorder="1" applyAlignment="1">
      <alignment horizontal="center"/>
    </xf>
    <xf numFmtId="49" fontId="9" fillId="10" borderId="8" xfId="0" applyNumberFormat="1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center"/>
    </xf>
    <xf numFmtId="164" fontId="9" fillId="10" borderId="1" xfId="0" applyNumberFormat="1" applyFont="1" applyFill="1" applyBorder="1" applyAlignment="1">
      <alignment horizontal="center"/>
    </xf>
    <xf numFmtId="164" fontId="9" fillId="10" borderId="7" xfId="0" applyNumberFormat="1" applyFont="1" applyFill="1" applyBorder="1" applyAlignment="1">
      <alignment horizontal="center"/>
    </xf>
    <xf numFmtId="49" fontId="7" fillId="10" borderId="8" xfId="0" applyNumberFormat="1" applyFont="1" applyFill="1" applyBorder="1" applyAlignment="1">
      <alignment horizontal="left" vertical="center" wrapText="1"/>
    </xf>
    <xf numFmtId="49" fontId="7" fillId="10" borderId="1" xfId="0" applyNumberFormat="1" applyFont="1" applyFill="1" applyBorder="1" applyAlignment="1">
      <alignment horizontal="center"/>
    </xf>
    <xf numFmtId="164" fontId="7" fillId="10" borderId="1" xfId="0" applyNumberFormat="1" applyFont="1" applyFill="1" applyBorder="1" applyAlignment="1">
      <alignment horizontal="center"/>
    </xf>
    <xf numFmtId="165" fontId="7" fillId="10" borderId="8" xfId="0" applyNumberFormat="1" applyFont="1" applyFill="1" applyBorder="1" applyAlignment="1">
      <alignment horizontal="left" vertical="center" wrapText="1"/>
    </xf>
    <xf numFmtId="165" fontId="9" fillId="10" borderId="8" xfId="0" applyNumberFormat="1" applyFont="1" applyFill="1" applyBorder="1" applyAlignment="1">
      <alignment horizontal="left" vertical="center" wrapText="1"/>
    </xf>
    <xf numFmtId="49" fontId="9" fillId="10" borderId="9" xfId="0" applyNumberFormat="1" applyFont="1" applyFill="1" applyBorder="1" applyAlignment="1">
      <alignment horizontal="left" vertical="center" wrapText="1"/>
    </xf>
    <xf numFmtId="49" fontId="9" fillId="10" borderId="10" xfId="0" applyNumberFormat="1" applyFont="1" applyFill="1" applyBorder="1" applyAlignment="1">
      <alignment horizontal="center"/>
    </xf>
    <xf numFmtId="164" fontId="9" fillId="10" borderId="10" xfId="0" applyNumberFormat="1" applyFont="1" applyFill="1" applyBorder="1" applyAlignment="1">
      <alignment horizontal="center"/>
    </xf>
    <xf numFmtId="164" fontId="9" fillId="10" borderId="11" xfId="0" applyNumberFormat="1" applyFont="1" applyFill="1" applyBorder="1" applyAlignment="1">
      <alignment horizontal="center"/>
    </xf>
    <xf numFmtId="49" fontId="7" fillId="10" borderId="12" xfId="0" applyNumberFormat="1" applyFont="1" applyFill="1" applyBorder="1" applyAlignment="1">
      <alignment horizontal="left" vertical="center" wrapText="1"/>
    </xf>
    <xf numFmtId="49" fontId="7" fillId="10" borderId="12" xfId="0" applyNumberFormat="1" applyFont="1" applyFill="1" applyBorder="1" applyAlignment="1">
      <alignment horizontal="center"/>
    </xf>
    <xf numFmtId="164" fontId="7" fillId="10" borderId="12" xfId="0" applyNumberFormat="1" applyFont="1" applyFill="1" applyBorder="1" applyAlignment="1">
      <alignment horizontal="center"/>
    </xf>
    <xf numFmtId="164" fontId="9" fillId="10" borderId="12" xfId="0" applyNumberFormat="1" applyFont="1" applyFill="1" applyBorder="1" applyAlignment="1">
      <alignment horizontal="center"/>
    </xf>
    <xf numFmtId="2" fontId="9" fillId="10" borderId="12" xfId="0" applyNumberFormat="1" applyFont="1" applyFill="1" applyBorder="1" applyAlignment="1">
      <alignment horizontal="left" vertical="center" wrapText="1"/>
    </xf>
    <xf numFmtId="49" fontId="9" fillId="10" borderId="12" xfId="0" applyNumberFormat="1" applyFont="1" applyFill="1" applyBorder="1" applyAlignment="1">
      <alignment horizontal="center"/>
    </xf>
    <xf numFmtId="2" fontId="7" fillId="10" borderId="12" xfId="0" applyNumberFormat="1" applyFont="1" applyFill="1" applyBorder="1" applyAlignment="1">
      <alignment horizontal="left" vertical="center" wrapText="1"/>
    </xf>
    <xf numFmtId="49" fontId="7" fillId="10" borderId="13" xfId="0" applyNumberFormat="1" applyFont="1" applyFill="1" applyBorder="1" applyAlignment="1">
      <alignment horizontal="left" vertical="center" wrapText="1"/>
    </xf>
    <xf numFmtId="49" fontId="7" fillId="10" borderId="14" xfId="0" applyNumberFormat="1" applyFont="1" applyFill="1" applyBorder="1" applyAlignment="1">
      <alignment horizontal="center"/>
    </xf>
    <xf numFmtId="164" fontId="7" fillId="10" borderId="14" xfId="0" applyNumberFormat="1" applyFont="1" applyFill="1" applyBorder="1" applyAlignment="1">
      <alignment horizontal="center"/>
    </xf>
    <xf numFmtId="49" fontId="7" fillId="10" borderId="6" xfId="0" applyNumberFormat="1" applyFont="1" applyFill="1" applyBorder="1" applyAlignment="1">
      <alignment horizontal="left" vertical="center" wrapText="1"/>
    </xf>
    <xf numFmtId="4" fontId="7" fillId="10" borderId="7" xfId="0" applyNumberFormat="1" applyFont="1" applyFill="1" applyBorder="1" applyAlignment="1">
      <alignment horizontal="center"/>
    </xf>
    <xf numFmtId="2" fontId="9" fillId="10" borderId="8" xfId="0" applyNumberFormat="1" applyFont="1" applyFill="1" applyBorder="1" applyAlignment="1">
      <alignment horizontal="left" vertical="center" wrapText="1"/>
    </xf>
    <xf numFmtId="0" fontId="9" fillId="10" borderId="15" xfId="0" applyFont="1" applyFill="1" applyBorder="1" applyAlignment="1">
      <alignment horizontal="left" wrapText="1"/>
    </xf>
    <xf numFmtId="0" fontId="7" fillId="10" borderId="16" xfId="0" applyFont="1" applyFill="1" applyBorder="1" applyAlignment="1">
      <alignment horizontal="left" wrapText="1"/>
    </xf>
    <xf numFmtId="164" fontId="9" fillId="10" borderId="17" xfId="0" applyNumberFormat="1" applyFont="1" applyFill="1" applyBorder="1" applyAlignment="1">
      <alignment horizontal="center"/>
    </xf>
    <xf numFmtId="0" fontId="9" fillId="10" borderId="16" xfId="0" applyFont="1" applyFill="1" applyBorder="1" applyAlignment="1">
      <alignment horizontal="left" wrapText="1"/>
    </xf>
    <xf numFmtId="49" fontId="9" fillId="10" borderId="14" xfId="0" applyNumberFormat="1" applyFont="1" applyFill="1" applyBorder="1" applyAlignment="1">
      <alignment horizontal="center"/>
    </xf>
    <xf numFmtId="164" fontId="9" fillId="10" borderId="14" xfId="0" applyNumberFormat="1" applyFont="1" applyFill="1" applyBorder="1" applyAlignment="1">
      <alignment horizontal="center"/>
    </xf>
    <xf numFmtId="49" fontId="11" fillId="10" borderId="13" xfId="0" applyNumberFormat="1" applyFont="1" applyFill="1" applyBorder="1" applyAlignment="1">
      <alignment horizontal="left" vertical="center" wrapText="1"/>
    </xf>
    <xf numFmtId="49" fontId="11" fillId="10" borderId="14" xfId="0" applyNumberFormat="1" applyFont="1" applyFill="1" applyBorder="1" applyAlignment="1">
      <alignment horizontal="center"/>
    </xf>
    <xf numFmtId="164" fontId="11" fillId="10" borderId="14" xfId="0" applyNumberFormat="1" applyFont="1" applyFill="1" applyBorder="1" applyAlignment="1">
      <alignment horizontal="center"/>
    </xf>
    <xf numFmtId="49" fontId="7" fillId="10" borderId="1" xfId="0" applyNumberFormat="1" applyFont="1" applyFill="1" applyBorder="1" applyAlignment="1">
      <alignment horizontal="left" vertical="center" wrapText="1"/>
    </xf>
    <xf numFmtId="49" fontId="7" fillId="10" borderId="1" xfId="0" applyNumberFormat="1" applyFont="1" applyFill="1" applyBorder="1" applyAlignment="1">
      <alignment horizontal="left" vertical="center"/>
    </xf>
    <xf numFmtId="49" fontId="7" fillId="10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49" fontId="9" fillId="10" borderId="1" xfId="0" applyNumberFormat="1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center" vertical="center"/>
    </xf>
    <xf numFmtId="164" fontId="9" fillId="10" borderId="1" xfId="0" applyNumberFormat="1" applyFont="1" applyFill="1" applyBorder="1" applyAlignment="1">
      <alignment horizontal="center" vertical="center"/>
    </xf>
    <xf numFmtId="0" fontId="7" fillId="10" borderId="0" xfId="0" applyFont="1" applyFill="1"/>
    <xf numFmtId="0" fontId="15" fillId="10" borderId="0" xfId="0" applyFont="1" applyFill="1" applyAlignment="1">
      <alignment wrapText="1"/>
    </xf>
    <xf numFmtId="49" fontId="9" fillId="10" borderId="1" xfId="0" applyNumberFormat="1" applyFont="1" applyFill="1" applyBorder="1" applyAlignment="1">
      <alignment horizontal="left" vertical="center"/>
    </xf>
    <xf numFmtId="49" fontId="11" fillId="10" borderId="1" xfId="0" applyNumberFormat="1" applyFont="1" applyFill="1" applyBorder="1" applyAlignment="1">
      <alignment horizontal="left" vertical="center" wrapText="1"/>
    </xf>
    <xf numFmtId="49" fontId="11" fillId="10" borderId="1" xfId="0" applyNumberFormat="1" applyFont="1" applyFill="1" applyBorder="1" applyAlignment="1">
      <alignment horizontal="left" vertical="center"/>
    </xf>
    <xf numFmtId="164" fontId="11" fillId="10" borderId="1" xfId="0" applyNumberFormat="1" applyFont="1" applyFill="1" applyBorder="1" applyAlignment="1">
      <alignment horizontal="center" vertical="center"/>
    </xf>
    <xf numFmtId="164" fontId="10" fillId="10" borderId="1" xfId="0" applyNumberFormat="1" applyFont="1" applyFill="1" applyBorder="1" applyAlignment="1">
      <alignment horizontal="center" vertical="center"/>
    </xf>
    <xf numFmtId="0" fontId="9" fillId="10" borderId="1" xfId="0" applyNumberFormat="1" applyFont="1" applyFill="1" applyBorder="1" applyAlignment="1">
      <alignment horizontal="left" vertical="center" wrapText="1"/>
    </xf>
    <xf numFmtId="49" fontId="9" fillId="10" borderId="0" xfId="0" applyNumberFormat="1" applyFont="1" applyFill="1" applyBorder="1" applyAlignment="1">
      <alignment horizontal="center" vertical="center"/>
    </xf>
    <xf numFmtId="4" fontId="9" fillId="10" borderId="0" xfId="0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right"/>
    </xf>
    <xf numFmtId="49" fontId="7" fillId="10" borderId="1" xfId="0" applyNumberFormat="1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left" vertical="center"/>
    </xf>
  </cellXfs>
  <cellStyles count="24">
    <cellStyle name="Данные (редактируемые)" xfId="1"/>
    <cellStyle name="Данные (только для чтения)" xfId="2"/>
    <cellStyle name="Данные для удаления" xfId="3"/>
    <cellStyle name="Заголовки полей" xfId="4"/>
    <cellStyle name="Заголовки полей [печать]" xfId="5"/>
    <cellStyle name="Заголовок меры" xfId="6"/>
    <cellStyle name="Заголовок показателя [печать]" xfId="7"/>
    <cellStyle name="Заголовок показателя константы" xfId="8"/>
    <cellStyle name="Заголовок результата расчета" xfId="9"/>
    <cellStyle name="Заголовок свободного показателя" xfId="10"/>
    <cellStyle name="Значение фильтра" xfId="11"/>
    <cellStyle name="Значение фильтра [печать]" xfId="12"/>
    <cellStyle name="Информация о задаче" xfId="13"/>
    <cellStyle name="Обычный" xfId="0" builtinId="0"/>
    <cellStyle name="Отдельная ячейка" xfId="14"/>
    <cellStyle name="Отдельная ячейка - константа" xfId="15"/>
    <cellStyle name="Отдельная ячейка - константа [печать]" xfId="16"/>
    <cellStyle name="Отдельная ячейка [печать]" xfId="17"/>
    <cellStyle name="Отдельная ячейка-результат" xfId="18"/>
    <cellStyle name="Отдельная ячейка-результат [печать]" xfId="19"/>
    <cellStyle name="Свойства элементов измерения" xfId="20"/>
    <cellStyle name="Свойства элементов измерения [печать]" xfId="21"/>
    <cellStyle name="Элементы осей" xfId="22"/>
    <cellStyle name="Элементы осей [печать]" xfId="2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4"/>
  <sheetViews>
    <sheetView tabSelected="1" view="pageBreakPreview" zoomScaleNormal="90" zoomScaleSheetLayoutView="100" workbookViewId="0">
      <selection activeCell="G10" sqref="G10"/>
    </sheetView>
  </sheetViews>
  <sheetFormatPr defaultRowHeight="12"/>
  <cols>
    <col min="1" max="1" width="57.5703125" style="1" customWidth="1"/>
    <col min="2" max="2" width="29.5703125" style="2" customWidth="1"/>
    <col min="3" max="3" width="14.42578125" style="3" customWidth="1"/>
    <col min="4" max="4" width="14.28515625" style="3" customWidth="1"/>
    <col min="5" max="5" width="14" style="3" customWidth="1"/>
    <col min="6" max="6" width="11" style="3" customWidth="1"/>
    <col min="7" max="7" width="12.140625" style="4" customWidth="1"/>
    <col min="8" max="16384" width="9.140625" style="5"/>
  </cols>
  <sheetData>
    <row r="1" spans="1:7" ht="21">
      <c r="A1" s="84" t="s">
        <v>0</v>
      </c>
      <c r="B1" s="84"/>
      <c r="C1" s="84"/>
      <c r="D1" s="84"/>
      <c r="E1" s="84"/>
      <c r="F1" s="6"/>
      <c r="G1" s="7"/>
    </row>
    <row r="2" spans="1:7" ht="21">
      <c r="A2" s="22" t="s">
        <v>158</v>
      </c>
      <c r="B2" s="22"/>
      <c r="C2" s="22"/>
      <c r="D2" s="22"/>
      <c r="E2" s="22"/>
      <c r="F2" s="21"/>
      <c r="G2" s="7"/>
    </row>
    <row r="3" spans="1:7">
      <c r="A3" s="8"/>
      <c r="B3" s="9"/>
      <c r="C3" s="10"/>
      <c r="D3" s="10"/>
      <c r="E3" s="11"/>
      <c r="F3" s="11"/>
      <c r="G3" s="7"/>
    </row>
    <row r="4" spans="1:7" ht="13.5" thickBot="1">
      <c r="A4" s="9"/>
      <c r="B4" s="9"/>
      <c r="C4" s="10"/>
      <c r="D4" s="10"/>
      <c r="E4" s="85" t="s">
        <v>1</v>
      </c>
      <c r="F4" s="85"/>
      <c r="G4" s="85"/>
    </row>
    <row r="5" spans="1:7" ht="78.75" customHeight="1" thickBot="1">
      <c r="A5" s="12" t="s">
        <v>2</v>
      </c>
      <c r="B5" s="13" t="s">
        <v>3</v>
      </c>
      <c r="C5" s="14" t="s">
        <v>148</v>
      </c>
      <c r="D5" s="14" t="s">
        <v>149</v>
      </c>
      <c r="E5" s="14" t="s">
        <v>150</v>
      </c>
      <c r="F5" s="13" t="s">
        <v>4</v>
      </c>
      <c r="G5" s="15" t="s">
        <v>151</v>
      </c>
    </row>
    <row r="6" spans="1:7" s="16" customFormat="1" ht="16.5" customHeight="1" thickBot="1">
      <c r="A6" s="23" t="s">
        <v>5</v>
      </c>
      <c r="B6" s="24" t="s">
        <v>6</v>
      </c>
      <c r="C6" s="25">
        <f>C7+C9+C10+C12+C15+C19+C22</f>
        <v>10482.000000000002</v>
      </c>
      <c r="D6" s="25">
        <f>D7+D9+D10+D12+D15+D19+D22</f>
        <v>2375.5000000000005</v>
      </c>
      <c r="E6" s="25">
        <f>E7+E9+E10+E12+E15+E19+E22</f>
        <v>2375.5000000000005</v>
      </c>
      <c r="F6" s="25">
        <f t="shared" ref="F6:F35" si="0">E6/C6*100</f>
        <v>22.662659797748521</v>
      </c>
      <c r="G6" s="25">
        <f t="shared" ref="G6:G14" si="1">E6/D6*100</f>
        <v>100</v>
      </c>
    </row>
    <row r="7" spans="1:7" s="16" customFormat="1" ht="18" customHeight="1">
      <c r="A7" s="26" t="s">
        <v>7</v>
      </c>
      <c r="B7" s="27" t="s">
        <v>8</v>
      </c>
      <c r="C7" s="28">
        <v>868.5</v>
      </c>
      <c r="D7" s="28">
        <v>329.8</v>
      </c>
      <c r="E7" s="28">
        <v>329.8</v>
      </c>
      <c r="F7" s="28">
        <f t="shared" si="0"/>
        <v>37.973517559009792</v>
      </c>
      <c r="G7" s="28">
        <f t="shared" si="1"/>
        <v>100</v>
      </c>
    </row>
    <row r="8" spans="1:7" ht="17.25" customHeight="1">
      <c r="A8" s="29" t="s">
        <v>9</v>
      </c>
      <c r="B8" s="30" t="s">
        <v>10</v>
      </c>
      <c r="C8" s="31">
        <v>868.5</v>
      </c>
      <c r="D8" s="31">
        <v>329.8</v>
      </c>
      <c r="E8" s="31">
        <v>329.8</v>
      </c>
      <c r="F8" s="31">
        <f t="shared" si="0"/>
        <v>37.973517559009792</v>
      </c>
      <c r="G8" s="32">
        <f t="shared" si="1"/>
        <v>100</v>
      </c>
    </row>
    <row r="9" spans="1:7" ht="35.25" customHeight="1">
      <c r="A9" s="33" t="s">
        <v>11</v>
      </c>
      <c r="B9" s="34" t="s">
        <v>12</v>
      </c>
      <c r="C9" s="35">
        <v>2131</v>
      </c>
      <c r="D9" s="35">
        <v>1161.2</v>
      </c>
      <c r="E9" s="35">
        <v>1161.2</v>
      </c>
      <c r="F9" s="35">
        <f t="shared" si="0"/>
        <v>54.490849366494608</v>
      </c>
      <c r="G9" s="28">
        <f t="shared" si="1"/>
        <v>100</v>
      </c>
    </row>
    <row r="10" spans="1:7" ht="35.25" customHeight="1">
      <c r="A10" s="33" t="s">
        <v>135</v>
      </c>
      <c r="B10" s="34" t="s">
        <v>136</v>
      </c>
      <c r="C10" s="35">
        <v>784.5</v>
      </c>
      <c r="D10" s="35">
        <v>522.29999999999995</v>
      </c>
      <c r="E10" s="35">
        <v>522.29999999999995</v>
      </c>
      <c r="F10" s="35">
        <f t="shared" si="0"/>
        <v>66.577437858508603</v>
      </c>
      <c r="G10" s="28">
        <f t="shared" si="1"/>
        <v>100</v>
      </c>
    </row>
    <row r="11" spans="1:7" ht="35.25" customHeight="1">
      <c r="A11" s="29" t="s">
        <v>137</v>
      </c>
      <c r="B11" s="30" t="s">
        <v>138</v>
      </c>
      <c r="C11" s="31">
        <v>784.5</v>
      </c>
      <c r="D11" s="31">
        <v>522.29999999999995</v>
      </c>
      <c r="E11" s="35">
        <v>522.29999999999995</v>
      </c>
      <c r="F11" s="35">
        <f t="shared" si="0"/>
        <v>66.577437858508603</v>
      </c>
      <c r="G11" s="28">
        <f t="shared" si="1"/>
        <v>100</v>
      </c>
    </row>
    <row r="12" spans="1:7" s="16" customFormat="1" ht="17.25" customHeight="1">
      <c r="A12" s="33" t="s">
        <v>118</v>
      </c>
      <c r="B12" s="34" t="s">
        <v>121</v>
      </c>
      <c r="C12" s="35">
        <f>C13+C14</f>
        <v>6637.9000000000005</v>
      </c>
      <c r="D12" s="35">
        <f>D13+D14</f>
        <v>339.5</v>
      </c>
      <c r="E12" s="35">
        <v>339.5</v>
      </c>
      <c r="F12" s="35">
        <f t="shared" si="0"/>
        <v>5.1145693668178183</v>
      </c>
      <c r="G12" s="28">
        <f t="shared" si="1"/>
        <v>100</v>
      </c>
    </row>
    <row r="13" spans="1:7" ht="24.75" customHeight="1">
      <c r="A13" s="29" t="s">
        <v>119</v>
      </c>
      <c r="B13" s="30" t="s">
        <v>122</v>
      </c>
      <c r="C13" s="31">
        <v>814.8</v>
      </c>
      <c r="D13" s="31">
        <v>58.4</v>
      </c>
      <c r="E13" s="31">
        <v>58.4</v>
      </c>
      <c r="F13" s="31">
        <f>E13/C13*100</f>
        <v>7.1674030436917047</v>
      </c>
      <c r="G13" s="32">
        <f t="shared" si="1"/>
        <v>100</v>
      </c>
    </row>
    <row r="14" spans="1:7" ht="24" customHeight="1">
      <c r="A14" s="29" t="s">
        <v>120</v>
      </c>
      <c r="B14" s="30" t="s">
        <v>123</v>
      </c>
      <c r="C14" s="31">
        <v>5823.1</v>
      </c>
      <c r="D14" s="31">
        <v>281.10000000000002</v>
      </c>
      <c r="E14" s="31">
        <v>281.10000000000002</v>
      </c>
      <c r="F14" s="31">
        <f>E14/C14*100</f>
        <v>4.8273256512853981</v>
      </c>
      <c r="G14" s="32">
        <f t="shared" si="1"/>
        <v>100</v>
      </c>
    </row>
    <row r="15" spans="1:7" s="16" customFormat="1" ht="47.25">
      <c r="A15" s="33" t="s">
        <v>13</v>
      </c>
      <c r="B15" s="34" t="s">
        <v>14</v>
      </c>
      <c r="C15" s="35">
        <f>C16</f>
        <v>22.7</v>
      </c>
      <c r="D15" s="35">
        <v>21.9</v>
      </c>
      <c r="E15" s="35">
        <v>21.9</v>
      </c>
      <c r="F15" s="35">
        <f t="shared" si="0"/>
        <v>96.475770925110126</v>
      </c>
      <c r="G15" s="28">
        <f t="shared" ref="G15:G24" si="2">E15/D15*100</f>
        <v>100</v>
      </c>
    </row>
    <row r="16" spans="1:7" s="16" customFormat="1" ht="116.25" customHeight="1">
      <c r="A16" s="36" t="s">
        <v>111</v>
      </c>
      <c r="B16" s="34" t="s">
        <v>15</v>
      </c>
      <c r="C16" s="35">
        <v>22.7</v>
      </c>
      <c r="D16" s="35">
        <v>21.9</v>
      </c>
      <c r="E16" s="35">
        <v>21.9</v>
      </c>
      <c r="F16" s="35">
        <f t="shared" si="0"/>
        <v>96.475770925110126</v>
      </c>
      <c r="G16" s="28">
        <f t="shared" si="2"/>
        <v>100</v>
      </c>
    </row>
    <row r="17" spans="1:7" s="16" customFormat="1" ht="116.25" customHeight="1">
      <c r="A17" s="37" t="s">
        <v>140</v>
      </c>
      <c r="B17" s="30" t="s">
        <v>139</v>
      </c>
      <c r="C17" s="31">
        <v>11.7</v>
      </c>
      <c r="D17" s="31">
        <v>11.8</v>
      </c>
      <c r="E17" s="31">
        <v>11.8</v>
      </c>
      <c r="F17" s="31">
        <f t="shared" si="0"/>
        <v>100.85470085470088</v>
      </c>
      <c r="G17" s="32">
        <f t="shared" si="2"/>
        <v>100</v>
      </c>
    </row>
    <row r="18" spans="1:7" s="16" customFormat="1" ht="111.75" customHeight="1">
      <c r="A18" s="38" t="s">
        <v>142</v>
      </c>
      <c r="B18" s="39" t="s">
        <v>141</v>
      </c>
      <c r="C18" s="40">
        <v>11</v>
      </c>
      <c r="D18" s="40">
        <v>10.1</v>
      </c>
      <c r="E18" s="40">
        <v>10.1</v>
      </c>
      <c r="F18" s="40">
        <f t="shared" si="0"/>
        <v>91.818181818181813</v>
      </c>
      <c r="G18" s="41">
        <f t="shared" si="2"/>
        <v>100</v>
      </c>
    </row>
    <row r="19" spans="1:7" s="16" customFormat="1" ht="52.5" customHeight="1">
      <c r="A19" s="42" t="s">
        <v>159</v>
      </c>
      <c r="B19" s="43" t="s">
        <v>163</v>
      </c>
      <c r="C19" s="44">
        <v>37.4</v>
      </c>
      <c r="D19" s="44">
        <v>0</v>
      </c>
      <c r="E19" s="44">
        <v>0</v>
      </c>
      <c r="F19" s="44">
        <f t="shared" si="0"/>
        <v>0</v>
      </c>
      <c r="G19" s="45" t="e">
        <f t="shared" si="2"/>
        <v>#DIV/0!</v>
      </c>
    </row>
    <row r="20" spans="1:7" s="16" customFormat="1" ht="99" customHeight="1">
      <c r="A20" s="46" t="s">
        <v>160</v>
      </c>
      <c r="B20" s="47" t="s">
        <v>164</v>
      </c>
      <c r="C20" s="45">
        <v>37.4</v>
      </c>
      <c r="D20" s="45">
        <v>0</v>
      </c>
      <c r="E20" s="45">
        <v>0</v>
      </c>
      <c r="F20" s="45">
        <f t="shared" si="0"/>
        <v>0</v>
      </c>
      <c r="G20" s="45" t="e">
        <f t="shared" si="2"/>
        <v>#DIV/0!</v>
      </c>
    </row>
    <row r="21" spans="1:7" s="16" customFormat="1" ht="106.5" customHeight="1">
      <c r="A21" s="46" t="s">
        <v>161</v>
      </c>
      <c r="B21" s="47" t="s">
        <v>165</v>
      </c>
      <c r="C21" s="45">
        <v>37.4</v>
      </c>
      <c r="D21" s="45">
        <v>0</v>
      </c>
      <c r="E21" s="45">
        <v>0</v>
      </c>
      <c r="F21" s="45">
        <f t="shared" si="0"/>
        <v>0</v>
      </c>
      <c r="G21" s="45" t="e">
        <f t="shared" si="2"/>
        <v>#DIV/0!</v>
      </c>
    </row>
    <row r="22" spans="1:7" s="16" customFormat="1" ht="35.25" customHeight="1">
      <c r="A22" s="48" t="s">
        <v>162</v>
      </c>
      <c r="B22" s="43" t="s">
        <v>166</v>
      </c>
      <c r="C22" s="44"/>
      <c r="D22" s="44">
        <v>0.8</v>
      </c>
      <c r="E22" s="44">
        <v>0.8</v>
      </c>
      <c r="F22" s="44" t="e">
        <f>(E22/C22)*100</f>
        <v>#DIV/0!</v>
      </c>
      <c r="G22" s="45">
        <f t="shared" si="2"/>
        <v>100</v>
      </c>
    </row>
    <row r="23" spans="1:7" s="16" customFormat="1" ht="34.5" customHeight="1">
      <c r="A23" s="46" t="s">
        <v>168</v>
      </c>
      <c r="B23" s="47" t="s">
        <v>167</v>
      </c>
      <c r="C23" s="45"/>
      <c r="D23" s="45">
        <v>0.8</v>
      </c>
      <c r="E23" s="45">
        <v>0.8</v>
      </c>
      <c r="F23" s="45" t="e">
        <f>(E23/C23)*100</f>
        <v>#DIV/0!</v>
      </c>
      <c r="G23" s="45">
        <f t="shared" si="2"/>
        <v>100</v>
      </c>
    </row>
    <row r="24" spans="1:7" s="16" customFormat="1" ht="77.25" customHeight="1">
      <c r="A24" s="46" t="s">
        <v>170</v>
      </c>
      <c r="B24" s="47" t="s">
        <v>169</v>
      </c>
      <c r="C24" s="45"/>
      <c r="D24" s="45">
        <v>0.8</v>
      </c>
      <c r="E24" s="45">
        <v>0.8</v>
      </c>
      <c r="F24" s="45" t="e">
        <f>(E24/C24)*100</f>
        <v>#DIV/0!</v>
      </c>
      <c r="G24" s="45">
        <f t="shared" si="2"/>
        <v>100</v>
      </c>
    </row>
    <row r="25" spans="1:7" s="16" customFormat="1" ht="18.75" customHeight="1" thickBot="1">
      <c r="A25" s="49" t="s">
        <v>16</v>
      </c>
      <c r="B25" s="50" t="s">
        <v>17</v>
      </c>
      <c r="C25" s="51">
        <v>28471.5</v>
      </c>
      <c r="D25" s="51">
        <f>D26</f>
        <v>8916</v>
      </c>
      <c r="E25" s="51">
        <f>E26</f>
        <v>8916</v>
      </c>
      <c r="F25" s="51">
        <f t="shared" si="0"/>
        <v>31.31552605236816</v>
      </c>
      <c r="G25" s="51">
        <f t="shared" ref="G25:G35" si="3">E25/D25*100</f>
        <v>100</v>
      </c>
    </row>
    <row r="26" spans="1:7" s="16" customFormat="1" ht="54.75" customHeight="1">
      <c r="A26" s="52" t="s">
        <v>18</v>
      </c>
      <c r="B26" s="27" t="s">
        <v>143</v>
      </c>
      <c r="C26" s="28">
        <v>28471.5</v>
      </c>
      <c r="D26" s="53">
        <f>D27+D39+D49+D52</f>
        <v>8916</v>
      </c>
      <c r="E26" s="28">
        <f>E27+E39+E49+E52</f>
        <v>8916</v>
      </c>
      <c r="F26" s="28">
        <f t="shared" si="0"/>
        <v>31.31552605236816</v>
      </c>
      <c r="G26" s="28">
        <f t="shared" si="3"/>
        <v>100</v>
      </c>
    </row>
    <row r="27" spans="1:7" s="16" customFormat="1" ht="31.5">
      <c r="A27" s="33" t="s">
        <v>19</v>
      </c>
      <c r="B27" s="34" t="s">
        <v>108</v>
      </c>
      <c r="C27" s="35">
        <v>1574.6</v>
      </c>
      <c r="D27" s="35">
        <v>787.3</v>
      </c>
      <c r="E27" s="35">
        <v>787.3</v>
      </c>
      <c r="F27" s="35">
        <f t="shared" si="0"/>
        <v>50</v>
      </c>
      <c r="G27" s="28">
        <f t="shared" si="3"/>
        <v>100</v>
      </c>
    </row>
    <row r="28" spans="1:7" ht="47.25">
      <c r="A28" s="29" t="s">
        <v>124</v>
      </c>
      <c r="B28" s="30" t="s">
        <v>125</v>
      </c>
      <c r="C28" s="31">
        <v>1574.6</v>
      </c>
      <c r="D28" s="31">
        <v>787.3</v>
      </c>
      <c r="E28" s="31">
        <v>787.3</v>
      </c>
      <c r="F28" s="31">
        <f t="shared" si="0"/>
        <v>50</v>
      </c>
      <c r="G28" s="32">
        <f t="shared" si="3"/>
        <v>100</v>
      </c>
    </row>
    <row r="29" spans="1:7" ht="23.25" hidden="1" customHeight="1">
      <c r="A29" s="29" t="s">
        <v>20</v>
      </c>
      <c r="B29" s="30" t="s">
        <v>21</v>
      </c>
      <c r="C29" s="31"/>
      <c r="D29" s="31"/>
      <c r="E29" s="31"/>
      <c r="F29" s="31" t="e">
        <f t="shared" si="0"/>
        <v>#DIV/0!</v>
      </c>
      <c r="G29" s="32" t="e">
        <f t="shared" si="3"/>
        <v>#DIV/0!</v>
      </c>
    </row>
    <row r="30" spans="1:7" s="16" customFormat="1" ht="26.25" hidden="1" customHeight="1">
      <c r="A30" s="33" t="s">
        <v>22</v>
      </c>
      <c r="B30" s="34" t="s">
        <v>23</v>
      </c>
      <c r="C30" s="35">
        <f>SUM(C31+C33+C34)</f>
        <v>0</v>
      </c>
      <c r="D30" s="35">
        <f>SUM(D31+D33+D34)</f>
        <v>0</v>
      </c>
      <c r="E30" s="35">
        <f>SUM(E31+E33+E34)</f>
        <v>0</v>
      </c>
      <c r="F30" s="31" t="e">
        <f t="shared" si="0"/>
        <v>#DIV/0!</v>
      </c>
      <c r="G30" s="32" t="e">
        <f t="shared" si="3"/>
        <v>#DIV/0!</v>
      </c>
    </row>
    <row r="31" spans="1:7" s="16" customFormat="1" ht="26.25" hidden="1" customHeight="1">
      <c r="A31" s="29" t="s">
        <v>24</v>
      </c>
      <c r="B31" s="30" t="s">
        <v>25</v>
      </c>
      <c r="C31" s="31"/>
      <c r="D31" s="31"/>
      <c r="E31" s="31"/>
      <c r="F31" s="31" t="e">
        <f t="shared" si="0"/>
        <v>#DIV/0!</v>
      </c>
      <c r="G31" s="32" t="e">
        <f t="shared" si="3"/>
        <v>#DIV/0!</v>
      </c>
    </row>
    <row r="32" spans="1:7" s="16" customFormat="1" ht="26.25" hidden="1" customHeight="1">
      <c r="A32" s="29" t="s">
        <v>26</v>
      </c>
      <c r="B32" s="30" t="s">
        <v>27</v>
      </c>
      <c r="C32" s="31"/>
      <c r="D32" s="31"/>
      <c r="E32" s="31"/>
      <c r="F32" s="31" t="e">
        <f t="shared" si="0"/>
        <v>#DIV/0!</v>
      </c>
      <c r="G32" s="32" t="e">
        <f t="shared" si="3"/>
        <v>#DIV/0!</v>
      </c>
    </row>
    <row r="33" spans="1:7" s="16" customFormat="1" ht="41.25" hidden="1" customHeight="1">
      <c r="A33" s="29" t="s">
        <v>28</v>
      </c>
      <c r="B33" s="30" t="s">
        <v>29</v>
      </c>
      <c r="C33" s="31"/>
      <c r="D33" s="31"/>
      <c r="E33" s="31"/>
      <c r="F33" s="31" t="e">
        <f t="shared" si="0"/>
        <v>#DIV/0!</v>
      </c>
      <c r="G33" s="32" t="e">
        <f t="shared" si="3"/>
        <v>#DIV/0!</v>
      </c>
    </row>
    <row r="34" spans="1:7" ht="22.5" hidden="1" customHeight="1">
      <c r="A34" s="33" t="s">
        <v>30</v>
      </c>
      <c r="B34" s="30" t="s">
        <v>31</v>
      </c>
      <c r="C34" s="35">
        <f>SUM(C35)</f>
        <v>0</v>
      </c>
      <c r="D34" s="35">
        <f>SUM(D35)</f>
        <v>0</v>
      </c>
      <c r="E34" s="35">
        <f>SUM(E35)</f>
        <v>0</v>
      </c>
      <c r="F34" s="31" t="e">
        <f t="shared" si="0"/>
        <v>#DIV/0!</v>
      </c>
      <c r="G34" s="32" t="e">
        <f t="shared" si="3"/>
        <v>#DIV/0!</v>
      </c>
    </row>
    <row r="35" spans="1:7" ht="19.5" hidden="1" customHeight="1">
      <c r="A35" s="29" t="s">
        <v>32</v>
      </c>
      <c r="B35" s="30" t="s">
        <v>33</v>
      </c>
      <c r="C35" s="31"/>
      <c r="D35" s="31"/>
      <c r="E35" s="31"/>
      <c r="F35" s="31" t="e">
        <f t="shared" si="0"/>
        <v>#DIV/0!</v>
      </c>
      <c r="G35" s="32" t="e">
        <f t="shared" si="3"/>
        <v>#DIV/0!</v>
      </c>
    </row>
    <row r="36" spans="1:7" ht="48" customHeight="1">
      <c r="A36" s="29" t="s">
        <v>127</v>
      </c>
      <c r="B36" s="30" t="s">
        <v>126</v>
      </c>
      <c r="C36" s="31"/>
      <c r="D36" s="31"/>
      <c r="E36" s="31"/>
      <c r="F36" s="31"/>
      <c r="G36" s="32"/>
    </row>
    <row r="37" spans="1:7" ht="32.25" customHeight="1">
      <c r="A37" s="29" t="s">
        <v>144</v>
      </c>
      <c r="B37" s="30" t="s">
        <v>146</v>
      </c>
      <c r="C37" s="31"/>
      <c r="D37" s="31"/>
      <c r="E37" s="31"/>
      <c r="F37" s="31"/>
      <c r="G37" s="32"/>
    </row>
    <row r="38" spans="1:7" ht="80.25" customHeight="1">
      <c r="A38" s="29" t="s">
        <v>145</v>
      </c>
      <c r="B38" s="30" t="s">
        <v>147</v>
      </c>
      <c r="C38" s="31"/>
      <c r="D38" s="31"/>
      <c r="E38" s="31"/>
      <c r="F38" s="31"/>
      <c r="G38" s="32"/>
    </row>
    <row r="39" spans="1:7" ht="31.5">
      <c r="A39" s="33" t="s">
        <v>34</v>
      </c>
      <c r="B39" s="30" t="s">
        <v>109</v>
      </c>
      <c r="C39" s="35">
        <v>24901.599999999999</v>
      </c>
      <c r="D39" s="35">
        <f>D40+D43+D46+D48</f>
        <v>6284.8</v>
      </c>
      <c r="E39" s="35">
        <f>E40+E43+E46+E48</f>
        <v>6284.8</v>
      </c>
      <c r="F39" s="31">
        <f t="shared" ref="F39:F55" si="4">E39/C39*100</f>
        <v>25.238538889067367</v>
      </c>
      <c r="G39" s="32">
        <f t="shared" ref="G39:G55" si="5">E39/D39*100</f>
        <v>100</v>
      </c>
    </row>
    <row r="40" spans="1:7" ht="83.25" customHeight="1">
      <c r="A40" s="29" t="s">
        <v>178</v>
      </c>
      <c r="B40" s="30" t="s">
        <v>179</v>
      </c>
      <c r="C40" s="31">
        <v>6140.7</v>
      </c>
      <c r="D40" s="35"/>
      <c r="E40" s="35"/>
      <c r="F40" s="31"/>
      <c r="G40" s="32"/>
    </row>
    <row r="41" spans="1:7" ht="79.5" customHeight="1">
      <c r="A41" s="29" t="s">
        <v>173</v>
      </c>
      <c r="B41" s="30" t="s">
        <v>175</v>
      </c>
      <c r="C41" s="31">
        <v>5062</v>
      </c>
      <c r="D41" s="31"/>
      <c r="E41" s="31"/>
      <c r="F41" s="31"/>
      <c r="G41" s="32"/>
    </row>
    <row r="42" spans="1:7" ht="54.75" customHeight="1">
      <c r="A42" s="29" t="s">
        <v>176</v>
      </c>
      <c r="B42" s="30" t="s">
        <v>174</v>
      </c>
      <c r="C42" s="31">
        <v>1078.7</v>
      </c>
      <c r="D42" s="31"/>
      <c r="E42" s="31"/>
      <c r="F42" s="31"/>
      <c r="G42" s="32"/>
    </row>
    <row r="43" spans="1:7" ht="43.5" customHeight="1">
      <c r="A43" s="29" t="s">
        <v>180</v>
      </c>
      <c r="B43" s="30" t="s">
        <v>182</v>
      </c>
      <c r="C43" s="31">
        <v>6060.6</v>
      </c>
      <c r="D43" s="31"/>
      <c r="E43" s="31"/>
      <c r="F43" s="31"/>
      <c r="G43" s="32"/>
    </row>
    <row r="44" spans="1:7" ht="68.25" customHeight="1">
      <c r="A44" s="29" t="s">
        <v>177</v>
      </c>
      <c r="B44" s="30" t="s">
        <v>181</v>
      </c>
      <c r="C44" s="31">
        <v>60.6</v>
      </c>
      <c r="D44" s="31"/>
      <c r="E44" s="31"/>
      <c r="F44" s="31"/>
      <c r="G44" s="32"/>
    </row>
    <row r="45" spans="1:7" ht="66.75" customHeight="1">
      <c r="A45" s="29" t="s">
        <v>177</v>
      </c>
      <c r="B45" s="30" t="s">
        <v>183</v>
      </c>
      <c r="C45" s="31">
        <v>6000</v>
      </c>
      <c r="D45" s="31"/>
      <c r="E45" s="31"/>
      <c r="F45" s="31"/>
      <c r="G45" s="32"/>
    </row>
    <row r="46" spans="1:7" ht="26.25" customHeight="1">
      <c r="A46" s="29" t="s">
        <v>129</v>
      </c>
      <c r="B46" s="30" t="s">
        <v>128</v>
      </c>
      <c r="C46" s="31">
        <v>700.6</v>
      </c>
      <c r="D46" s="31">
        <v>350.3</v>
      </c>
      <c r="E46" s="31">
        <v>350.3</v>
      </c>
      <c r="F46" s="31">
        <f t="shared" si="4"/>
        <v>50</v>
      </c>
      <c r="G46" s="32">
        <f t="shared" si="5"/>
        <v>100</v>
      </c>
    </row>
    <row r="47" spans="1:7" ht="78.75" customHeight="1">
      <c r="A47" s="29" t="s">
        <v>131</v>
      </c>
      <c r="B47" s="30" t="s">
        <v>130</v>
      </c>
      <c r="C47" s="31">
        <v>700.6</v>
      </c>
      <c r="D47" s="31">
        <v>350.3</v>
      </c>
      <c r="E47" s="31">
        <v>350.3</v>
      </c>
      <c r="F47" s="31">
        <f>(E47/C47)*100</f>
        <v>50</v>
      </c>
      <c r="G47" s="32">
        <f t="shared" si="5"/>
        <v>100</v>
      </c>
    </row>
    <row r="48" spans="1:7" ht="114.75" customHeight="1">
      <c r="A48" s="54" t="s">
        <v>172</v>
      </c>
      <c r="B48" s="30" t="s">
        <v>171</v>
      </c>
      <c r="C48" s="31">
        <v>12000</v>
      </c>
      <c r="D48" s="31">
        <v>5934.5</v>
      </c>
      <c r="E48" s="31">
        <v>5934.5</v>
      </c>
      <c r="F48" s="31">
        <f>(E48/C48)*100</f>
        <v>49.454166666666666</v>
      </c>
      <c r="G48" s="32">
        <f>(E48/D48)*100</f>
        <v>100</v>
      </c>
    </row>
    <row r="49" spans="1:7" s="16" customFormat="1" ht="31.5">
      <c r="A49" s="33" t="s">
        <v>35</v>
      </c>
      <c r="B49" s="34" t="s">
        <v>110</v>
      </c>
      <c r="C49" s="35">
        <v>284.10000000000002</v>
      </c>
      <c r="D49" s="35">
        <v>133</v>
      </c>
      <c r="E49" s="35">
        <v>133</v>
      </c>
      <c r="F49" s="35">
        <f t="shared" si="4"/>
        <v>46.814501935938047</v>
      </c>
      <c r="G49" s="28">
        <f t="shared" si="5"/>
        <v>100</v>
      </c>
    </row>
    <row r="50" spans="1:7" ht="51.75" customHeight="1">
      <c r="A50" s="55" t="s">
        <v>113</v>
      </c>
      <c r="B50" s="30" t="s">
        <v>112</v>
      </c>
      <c r="C50" s="31">
        <v>284.10000000000002</v>
      </c>
      <c r="D50" s="31">
        <v>133</v>
      </c>
      <c r="E50" s="31">
        <v>133</v>
      </c>
      <c r="F50" s="31">
        <f t="shared" si="4"/>
        <v>46.814501935938047</v>
      </c>
      <c r="G50" s="32">
        <f t="shared" si="5"/>
        <v>100</v>
      </c>
    </row>
    <row r="51" spans="1:7" ht="50.25" customHeight="1">
      <c r="A51" s="55" t="s">
        <v>132</v>
      </c>
      <c r="B51" s="30" t="s">
        <v>133</v>
      </c>
      <c r="C51" s="31">
        <v>284.10000000000002</v>
      </c>
      <c r="D51" s="31">
        <v>133</v>
      </c>
      <c r="E51" s="31">
        <v>133</v>
      </c>
      <c r="F51" s="31">
        <f t="shared" si="4"/>
        <v>46.814501935938047</v>
      </c>
      <c r="G51" s="32">
        <f t="shared" si="5"/>
        <v>100</v>
      </c>
    </row>
    <row r="52" spans="1:7" ht="29.25" customHeight="1" thickBot="1">
      <c r="A52" s="56" t="s">
        <v>184</v>
      </c>
      <c r="B52" s="50" t="s">
        <v>186</v>
      </c>
      <c r="C52" s="51">
        <v>1710.9</v>
      </c>
      <c r="D52" s="51">
        <v>1710.9</v>
      </c>
      <c r="E52" s="51">
        <v>1710.9</v>
      </c>
      <c r="F52" s="57">
        <f t="shared" si="4"/>
        <v>100</v>
      </c>
      <c r="G52" s="57">
        <f t="shared" si="5"/>
        <v>100</v>
      </c>
    </row>
    <row r="53" spans="1:7" ht="104.25" customHeight="1" thickBot="1">
      <c r="A53" s="58" t="s">
        <v>187</v>
      </c>
      <c r="B53" s="59" t="s">
        <v>188</v>
      </c>
      <c r="C53" s="60">
        <v>1006.8</v>
      </c>
      <c r="D53" s="60">
        <v>1006.8</v>
      </c>
      <c r="E53" s="60">
        <v>1006.8</v>
      </c>
      <c r="F53" s="57">
        <f t="shared" si="4"/>
        <v>100</v>
      </c>
      <c r="G53" s="57">
        <f t="shared" si="5"/>
        <v>100</v>
      </c>
    </row>
    <row r="54" spans="1:7" ht="32.25" customHeight="1" thickBot="1">
      <c r="A54" s="58" t="s">
        <v>134</v>
      </c>
      <c r="B54" s="59" t="s">
        <v>185</v>
      </c>
      <c r="C54" s="60">
        <v>704.1</v>
      </c>
      <c r="D54" s="60">
        <v>704.1</v>
      </c>
      <c r="E54" s="60">
        <v>704.1</v>
      </c>
      <c r="F54" s="57">
        <f t="shared" si="4"/>
        <v>100</v>
      </c>
      <c r="G54" s="57">
        <f t="shared" si="5"/>
        <v>100</v>
      </c>
    </row>
    <row r="55" spans="1:7" s="17" customFormat="1" ht="21" customHeight="1" thickBot="1">
      <c r="A55" s="61" t="s">
        <v>36</v>
      </c>
      <c r="B55" s="62" t="s">
        <v>37</v>
      </c>
      <c r="C55" s="63">
        <f>C6+C25</f>
        <v>38953.5</v>
      </c>
      <c r="D55" s="63">
        <f>D25+D6</f>
        <v>11291.5</v>
      </c>
      <c r="E55" s="63">
        <f>E6+E25</f>
        <v>11291.5</v>
      </c>
      <c r="F55" s="63">
        <f t="shared" si="4"/>
        <v>28.987125675484869</v>
      </c>
      <c r="G55" s="63">
        <f t="shared" si="5"/>
        <v>100</v>
      </c>
    </row>
    <row r="56" spans="1:7" ht="15.75" customHeight="1">
      <c r="A56" s="86" t="s">
        <v>38</v>
      </c>
      <c r="B56" s="86"/>
      <c r="C56" s="86"/>
      <c r="D56" s="86"/>
      <c r="E56" s="86"/>
      <c r="F56" s="86"/>
      <c r="G56" s="86"/>
    </row>
    <row r="57" spans="1:7" ht="15.75">
      <c r="A57" s="65" t="s">
        <v>39</v>
      </c>
      <c r="B57" s="66" t="s">
        <v>40</v>
      </c>
      <c r="C57" s="67">
        <f>C58+C59+C60</f>
        <v>5017.3</v>
      </c>
      <c r="D57" s="67">
        <f>D58+D59+D60</f>
        <v>2328.2999999999997</v>
      </c>
      <c r="E57" s="67">
        <f>E58+E59+E60</f>
        <v>2308.2999999999997</v>
      </c>
      <c r="F57" s="67">
        <f t="shared" ref="F57:F62" si="6">E57/C57*100</f>
        <v>46.006816415203389</v>
      </c>
      <c r="G57" s="67">
        <f>E57/D57*100</f>
        <v>99.141004166129804</v>
      </c>
    </row>
    <row r="58" spans="1:7" ht="63">
      <c r="A58" s="68" t="s">
        <v>41</v>
      </c>
      <c r="B58" s="69" t="s">
        <v>42</v>
      </c>
      <c r="C58" s="70">
        <v>4905.3</v>
      </c>
      <c r="D58" s="70">
        <v>2278.6999999999998</v>
      </c>
      <c r="E58" s="70">
        <v>2278.6999999999998</v>
      </c>
      <c r="F58" s="70">
        <f t="shared" si="6"/>
        <v>46.453835647157149</v>
      </c>
      <c r="G58" s="70">
        <f>E58/D58*100</f>
        <v>100</v>
      </c>
    </row>
    <row r="59" spans="1:7" ht="15.75">
      <c r="A59" s="71" t="s">
        <v>154</v>
      </c>
      <c r="B59" s="69" t="s">
        <v>152</v>
      </c>
      <c r="C59" s="70">
        <v>50</v>
      </c>
      <c r="D59" s="70">
        <v>20</v>
      </c>
      <c r="E59" s="70"/>
      <c r="F59" s="70"/>
      <c r="G59" s="70"/>
    </row>
    <row r="60" spans="1:7" ht="15.75">
      <c r="A60" s="71" t="s">
        <v>155</v>
      </c>
      <c r="B60" s="69" t="s">
        <v>153</v>
      </c>
      <c r="C60" s="70">
        <v>62</v>
      </c>
      <c r="D60" s="70">
        <v>29.6</v>
      </c>
      <c r="E60" s="70">
        <v>29.6</v>
      </c>
      <c r="F60" s="70">
        <f>(E60/C60)*100</f>
        <v>47.741935483870968</v>
      </c>
      <c r="G60" s="70">
        <f>(E60/D60)*100</f>
        <v>100</v>
      </c>
    </row>
    <row r="61" spans="1:7" ht="15.75">
      <c r="A61" s="64" t="s">
        <v>43</v>
      </c>
      <c r="B61" s="66" t="s">
        <v>44</v>
      </c>
      <c r="C61" s="67">
        <v>284.10000000000002</v>
      </c>
      <c r="D61" s="67">
        <v>119.1</v>
      </c>
      <c r="E61" s="67">
        <v>119.1</v>
      </c>
      <c r="F61" s="67">
        <f t="shared" si="6"/>
        <v>41.921858500527975</v>
      </c>
      <c r="G61" s="67">
        <f t="shared" ref="G61:G75" si="7">E61/D61*100</f>
        <v>100</v>
      </c>
    </row>
    <row r="62" spans="1:7" ht="15.75">
      <c r="A62" s="68" t="s">
        <v>45</v>
      </c>
      <c r="B62" s="69" t="s">
        <v>46</v>
      </c>
      <c r="C62" s="70">
        <v>284.10000000000002</v>
      </c>
      <c r="D62" s="70">
        <v>119.1</v>
      </c>
      <c r="E62" s="70">
        <v>119.1</v>
      </c>
      <c r="F62" s="70">
        <f t="shared" si="6"/>
        <v>41.921858500527975</v>
      </c>
      <c r="G62" s="70">
        <f t="shared" si="7"/>
        <v>100</v>
      </c>
    </row>
    <row r="63" spans="1:7" ht="31.5">
      <c r="A63" s="68" t="s">
        <v>47</v>
      </c>
      <c r="B63" s="66" t="s">
        <v>48</v>
      </c>
      <c r="C63" s="67">
        <v>1681.1</v>
      </c>
      <c r="D63" s="67">
        <v>727.4</v>
      </c>
      <c r="E63" s="67">
        <v>727.4</v>
      </c>
      <c r="F63" s="67">
        <f>E63/C63*100</f>
        <v>43.269287966212602</v>
      </c>
      <c r="G63" s="67">
        <f>E63/D63*100</f>
        <v>100</v>
      </c>
    </row>
    <row r="64" spans="1:7" ht="47.25">
      <c r="A64" s="68" t="s">
        <v>115</v>
      </c>
      <c r="B64" s="69" t="s">
        <v>114</v>
      </c>
      <c r="C64" s="70">
        <v>1681.1</v>
      </c>
      <c r="D64" s="70">
        <v>727.4</v>
      </c>
      <c r="E64" s="70">
        <v>727.4</v>
      </c>
      <c r="F64" s="67">
        <f>E64/C64*100</f>
        <v>43.269287966212602</v>
      </c>
      <c r="G64" s="67">
        <f>E64/D64*100</f>
        <v>100</v>
      </c>
    </row>
    <row r="65" spans="1:7" ht="15.75">
      <c r="A65" s="64" t="s">
        <v>49</v>
      </c>
      <c r="B65" s="66" t="s">
        <v>50</v>
      </c>
      <c r="C65" s="67">
        <f>C66+C67</f>
        <v>14885.5</v>
      </c>
      <c r="D65" s="67">
        <f>D66+D67</f>
        <v>7296.4</v>
      </c>
      <c r="E65" s="67">
        <f>E66+E67</f>
        <v>7296.4</v>
      </c>
      <c r="F65" s="67">
        <f>E65/C65*100</f>
        <v>49.016828457223468</v>
      </c>
      <c r="G65" s="67">
        <f t="shared" si="7"/>
        <v>100</v>
      </c>
    </row>
    <row r="66" spans="1:7" ht="15.75">
      <c r="A66" s="68" t="s">
        <v>51</v>
      </c>
      <c r="B66" s="69" t="s">
        <v>52</v>
      </c>
      <c r="C66" s="70">
        <v>14785.5</v>
      </c>
      <c r="D66" s="70">
        <v>7228.4</v>
      </c>
      <c r="E66" s="70">
        <v>7228.4</v>
      </c>
      <c r="F66" s="70">
        <f t="shared" ref="F66:F80" si="8">E66/C66*100</f>
        <v>48.888437996685937</v>
      </c>
      <c r="G66" s="70">
        <f t="shared" si="7"/>
        <v>100</v>
      </c>
    </row>
    <row r="67" spans="1:7" ht="15.75">
      <c r="A67" s="68" t="s">
        <v>53</v>
      </c>
      <c r="B67" s="69" t="s">
        <v>54</v>
      </c>
      <c r="C67" s="70">
        <v>100</v>
      </c>
      <c r="D67" s="70">
        <v>68</v>
      </c>
      <c r="E67" s="70">
        <v>68</v>
      </c>
      <c r="F67" s="70">
        <f t="shared" si="8"/>
        <v>68</v>
      </c>
      <c r="G67" s="70">
        <f t="shared" si="7"/>
        <v>100</v>
      </c>
    </row>
    <row r="68" spans="1:7" ht="15.75">
      <c r="A68" s="64" t="s">
        <v>55</v>
      </c>
      <c r="B68" s="66" t="s">
        <v>56</v>
      </c>
      <c r="C68" s="67">
        <f>C69+C70+C71</f>
        <v>16708.400000000001</v>
      </c>
      <c r="D68" s="67">
        <f>D69+D70+D71</f>
        <v>1175.5</v>
      </c>
      <c r="E68" s="67">
        <f>E69+E70+E71</f>
        <v>1175.5</v>
      </c>
      <c r="F68" s="67">
        <f>E68/C68*100</f>
        <v>7.0353833999664825</v>
      </c>
      <c r="G68" s="67">
        <f>E68/D68*100</f>
        <v>100</v>
      </c>
    </row>
    <row r="69" spans="1:7" ht="15.75">
      <c r="A69" s="68" t="s">
        <v>117</v>
      </c>
      <c r="B69" s="69" t="s">
        <v>116</v>
      </c>
      <c r="C69" s="70">
        <v>9197.7000000000007</v>
      </c>
      <c r="D69" s="70">
        <v>778.5</v>
      </c>
      <c r="E69" s="70">
        <v>778.5</v>
      </c>
      <c r="F69" s="70">
        <f>E69/C69*100</f>
        <v>8.464072539874099</v>
      </c>
      <c r="G69" s="70">
        <f>(E69/D69)*100</f>
        <v>100</v>
      </c>
    </row>
    <row r="70" spans="1:7" ht="15.75">
      <c r="A70" s="68" t="s">
        <v>156</v>
      </c>
      <c r="B70" s="69" t="s">
        <v>157</v>
      </c>
      <c r="C70" s="70">
        <v>7245.7</v>
      </c>
      <c r="D70" s="70">
        <v>397</v>
      </c>
      <c r="E70" s="70">
        <v>397</v>
      </c>
      <c r="F70" s="70">
        <f>(E70/C70)*100</f>
        <v>5.4791117490373606</v>
      </c>
      <c r="G70" s="70">
        <f>(E70/D70)*100</f>
        <v>100</v>
      </c>
    </row>
    <row r="71" spans="1:7" ht="18" customHeight="1">
      <c r="A71" s="72" t="s">
        <v>192</v>
      </c>
      <c r="B71" s="69" t="s">
        <v>191</v>
      </c>
      <c r="C71" s="70">
        <v>265</v>
      </c>
      <c r="D71" s="70"/>
      <c r="E71" s="70"/>
      <c r="F71" s="70"/>
      <c r="G71" s="70"/>
    </row>
    <row r="72" spans="1:7" ht="15.75">
      <c r="A72" s="64" t="s">
        <v>57</v>
      </c>
      <c r="B72" s="66" t="s">
        <v>58</v>
      </c>
      <c r="C72" s="67">
        <v>2604.6</v>
      </c>
      <c r="D72" s="67">
        <v>1245.5999999999999</v>
      </c>
      <c r="E72" s="67">
        <v>1245.5999999999999</v>
      </c>
      <c r="F72" s="67">
        <f t="shared" si="8"/>
        <v>47.823082239115408</v>
      </c>
      <c r="G72" s="67">
        <f t="shared" si="7"/>
        <v>100</v>
      </c>
    </row>
    <row r="73" spans="1:7" ht="15.75">
      <c r="A73" s="68" t="s">
        <v>59</v>
      </c>
      <c r="B73" s="69" t="s">
        <v>60</v>
      </c>
      <c r="C73" s="70">
        <v>2604.6</v>
      </c>
      <c r="D73" s="70">
        <v>1245.5999999999999</v>
      </c>
      <c r="E73" s="70">
        <v>1245.5999999999999</v>
      </c>
      <c r="F73" s="70">
        <f t="shared" si="8"/>
        <v>47.823082239115408</v>
      </c>
      <c r="G73" s="70">
        <f t="shared" si="7"/>
        <v>100</v>
      </c>
    </row>
    <row r="74" spans="1:7" ht="15.75">
      <c r="A74" s="64" t="s">
        <v>61</v>
      </c>
      <c r="B74" s="66" t="s">
        <v>62</v>
      </c>
      <c r="C74" s="67">
        <v>152</v>
      </c>
      <c r="D74" s="67">
        <v>59</v>
      </c>
      <c r="E74" s="67">
        <v>59</v>
      </c>
      <c r="F74" s="67">
        <f t="shared" si="8"/>
        <v>38.815789473684212</v>
      </c>
      <c r="G74" s="67">
        <f t="shared" si="7"/>
        <v>100</v>
      </c>
    </row>
    <row r="75" spans="1:7" ht="15.75">
      <c r="A75" s="68" t="s">
        <v>63</v>
      </c>
      <c r="B75" s="69" t="s">
        <v>64</v>
      </c>
      <c r="C75" s="70">
        <v>152</v>
      </c>
      <c r="D75" s="70">
        <v>59</v>
      </c>
      <c r="E75" s="70">
        <v>59</v>
      </c>
      <c r="F75" s="70">
        <f t="shared" si="8"/>
        <v>38.815789473684212</v>
      </c>
      <c r="G75" s="70">
        <f t="shared" si="7"/>
        <v>100</v>
      </c>
    </row>
    <row r="76" spans="1:7" ht="15.75">
      <c r="A76" s="64" t="s">
        <v>195</v>
      </c>
      <c r="B76" s="66" t="s">
        <v>193</v>
      </c>
      <c r="C76" s="67">
        <v>62</v>
      </c>
      <c r="D76" s="67">
        <v>29.9</v>
      </c>
      <c r="E76" s="67">
        <v>29.9</v>
      </c>
      <c r="F76" s="67">
        <f>(E76/C76)*100</f>
        <v>48.225806451612904</v>
      </c>
      <c r="G76" s="67">
        <f>(E76/D76)*100</f>
        <v>100</v>
      </c>
    </row>
    <row r="77" spans="1:7" ht="15.75">
      <c r="A77" s="68" t="s">
        <v>196</v>
      </c>
      <c r="B77" s="69" t="s">
        <v>194</v>
      </c>
      <c r="C77" s="70">
        <v>62</v>
      </c>
      <c r="D77" s="70">
        <v>29.9</v>
      </c>
      <c r="E77" s="70">
        <v>29.9</v>
      </c>
      <c r="F77" s="70">
        <f>(E77/C77)*100</f>
        <v>48.225806451612904</v>
      </c>
      <c r="G77" s="70">
        <f>(E77/D77)*100</f>
        <v>100</v>
      </c>
    </row>
    <row r="78" spans="1:7" ht="31.5">
      <c r="A78" s="64" t="s">
        <v>65</v>
      </c>
      <c r="B78" s="66" t="s">
        <v>66</v>
      </c>
      <c r="C78" s="67"/>
      <c r="D78" s="67">
        <f>SUM(D79)</f>
        <v>0</v>
      </c>
      <c r="E78" s="67">
        <f>SUM(E79)</f>
        <v>0</v>
      </c>
      <c r="F78" s="70" t="e">
        <f>E78/C78*100</f>
        <v>#DIV/0!</v>
      </c>
      <c r="G78" s="70">
        <v>100</v>
      </c>
    </row>
    <row r="79" spans="1:7" ht="31.5">
      <c r="A79" s="68" t="s">
        <v>67</v>
      </c>
      <c r="B79" s="69" t="s">
        <v>68</v>
      </c>
      <c r="C79" s="70"/>
      <c r="D79" s="70">
        <v>0</v>
      </c>
      <c r="E79" s="70">
        <v>0</v>
      </c>
      <c r="F79" s="70" t="e">
        <f>E79/C79*100</f>
        <v>#DIV/0!</v>
      </c>
      <c r="G79" s="70">
        <v>100</v>
      </c>
    </row>
    <row r="80" spans="1:7" ht="15.75">
      <c r="A80" s="64" t="s">
        <v>69</v>
      </c>
      <c r="B80" s="66" t="s">
        <v>70</v>
      </c>
      <c r="C80" s="67">
        <f>C57+C61+C63+C65+C68+C72+C74+C76</f>
        <v>41395</v>
      </c>
      <c r="D80" s="67">
        <f>D57+D61+D63+D65+D68+D72+D74+D76</f>
        <v>12981.199999999999</v>
      </c>
      <c r="E80" s="67">
        <f>E57+E61+E63+E65+E68+E72+E74+E76</f>
        <v>12961.199999999999</v>
      </c>
      <c r="F80" s="67">
        <f t="shared" si="8"/>
        <v>31.311027901920518</v>
      </c>
      <c r="G80" s="67">
        <f>E80/D80*100</f>
        <v>99.845931038732942</v>
      </c>
    </row>
    <row r="81" spans="1:7" ht="15.75">
      <c r="A81" s="87"/>
      <c r="B81" s="87"/>
      <c r="C81" s="87"/>
      <c r="D81" s="87"/>
      <c r="E81" s="87"/>
      <c r="F81" s="87"/>
      <c r="G81" s="87"/>
    </row>
    <row r="82" spans="1:7" ht="31.5">
      <c r="A82" s="64" t="s">
        <v>71</v>
      </c>
      <c r="B82" s="65"/>
      <c r="C82" s="67">
        <f>C55-C80</f>
        <v>-2441.5</v>
      </c>
      <c r="D82" s="67">
        <f>D55-D80</f>
        <v>-1689.6999999999989</v>
      </c>
      <c r="E82" s="67">
        <f>E55-E80</f>
        <v>-1669.6999999999989</v>
      </c>
      <c r="F82" s="70"/>
      <c r="G82" s="70"/>
    </row>
    <row r="83" spans="1:7" ht="31.5">
      <c r="A83" s="64" t="s">
        <v>72</v>
      </c>
      <c r="B83" s="65" t="s">
        <v>73</v>
      </c>
      <c r="C83" s="67">
        <v>2441.5</v>
      </c>
      <c r="D83" s="67">
        <v>1689.7</v>
      </c>
      <c r="E83" s="67">
        <v>1669.7</v>
      </c>
      <c r="F83" s="70"/>
      <c r="G83" s="70"/>
    </row>
    <row r="84" spans="1:7" ht="31.5">
      <c r="A84" s="64" t="s">
        <v>74</v>
      </c>
      <c r="B84" s="65" t="s">
        <v>75</v>
      </c>
      <c r="C84" s="67">
        <f>C89</f>
        <v>0</v>
      </c>
      <c r="D84" s="67">
        <f>D89</f>
        <v>0</v>
      </c>
      <c r="E84" s="67">
        <f>E89</f>
        <v>0</v>
      </c>
      <c r="F84" s="70"/>
      <c r="G84" s="70"/>
    </row>
    <row r="85" spans="1:7" ht="31.5">
      <c r="A85" s="68" t="s">
        <v>76</v>
      </c>
      <c r="B85" s="73" t="s">
        <v>77</v>
      </c>
      <c r="C85" s="70"/>
      <c r="D85" s="70"/>
      <c r="E85" s="70">
        <f>E86</f>
        <v>0</v>
      </c>
      <c r="F85" s="70"/>
      <c r="G85" s="70"/>
    </row>
    <row r="86" spans="1:7" ht="47.25">
      <c r="A86" s="68" t="s">
        <v>78</v>
      </c>
      <c r="B86" s="73" t="s">
        <v>79</v>
      </c>
      <c r="C86" s="70"/>
      <c r="D86" s="70"/>
      <c r="E86" s="70">
        <v>0</v>
      </c>
      <c r="F86" s="70"/>
      <c r="G86" s="70"/>
    </row>
    <row r="87" spans="1:7" ht="31.5">
      <c r="A87" s="68" t="s">
        <v>80</v>
      </c>
      <c r="B87" s="73" t="s">
        <v>81</v>
      </c>
      <c r="C87" s="70"/>
      <c r="D87" s="70"/>
      <c r="E87" s="70">
        <f>E88</f>
        <v>0</v>
      </c>
      <c r="F87" s="70"/>
      <c r="G87" s="70"/>
    </row>
    <row r="88" spans="1:7" ht="47.25">
      <c r="A88" s="68" t="s">
        <v>82</v>
      </c>
      <c r="B88" s="73" t="s">
        <v>83</v>
      </c>
      <c r="C88" s="70"/>
      <c r="D88" s="70"/>
      <c r="E88" s="70">
        <v>0</v>
      </c>
      <c r="F88" s="70"/>
      <c r="G88" s="70"/>
    </row>
    <row r="89" spans="1:7" ht="31.5">
      <c r="A89" s="74" t="s">
        <v>84</v>
      </c>
      <c r="B89" s="75" t="s">
        <v>85</v>
      </c>
      <c r="C89" s="76">
        <f>C92</f>
        <v>0</v>
      </c>
      <c r="D89" s="76">
        <f>D92</f>
        <v>0</v>
      </c>
      <c r="E89" s="76">
        <f>E92</f>
        <v>0</v>
      </c>
      <c r="F89" s="70"/>
      <c r="G89" s="70"/>
    </row>
    <row r="90" spans="1:7" ht="63">
      <c r="A90" s="68" t="s">
        <v>86</v>
      </c>
      <c r="B90" s="73" t="s">
        <v>87</v>
      </c>
      <c r="C90" s="70"/>
      <c r="D90" s="70">
        <f>D91</f>
        <v>0</v>
      </c>
      <c r="E90" s="70"/>
      <c r="F90" s="77"/>
      <c r="G90" s="77"/>
    </row>
    <row r="91" spans="1:7" ht="63">
      <c r="A91" s="68" t="s">
        <v>86</v>
      </c>
      <c r="B91" s="73" t="s">
        <v>88</v>
      </c>
      <c r="C91" s="77"/>
      <c r="D91" s="77">
        <v>0</v>
      </c>
      <c r="E91" s="77"/>
      <c r="F91" s="77"/>
      <c r="G91" s="77"/>
    </row>
    <row r="92" spans="1:7" ht="31.5">
      <c r="A92" s="68" t="s">
        <v>89</v>
      </c>
      <c r="B92" s="73" t="s">
        <v>90</v>
      </c>
      <c r="C92" s="70">
        <f>C93</f>
        <v>0</v>
      </c>
      <c r="D92" s="70">
        <f>D93</f>
        <v>0</v>
      </c>
      <c r="E92" s="70">
        <f>E93</f>
        <v>0</v>
      </c>
      <c r="F92" s="70"/>
      <c r="G92" s="70"/>
    </row>
    <row r="93" spans="1:7" ht="47.25">
      <c r="A93" s="68" t="s">
        <v>91</v>
      </c>
      <c r="B93" s="73" t="s">
        <v>92</v>
      </c>
      <c r="C93" s="70">
        <v>0</v>
      </c>
      <c r="D93" s="70">
        <v>0</v>
      </c>
      <c r="E93" s="70"/>
      <c r="F93" s="70"/>
      <c r="G93" s="70"/>
    </row>
    <row r="94" spans="1:7" ht="31.5">
      <c r="A94" s="78" t="s">
        <v>93</v>
      </c>
      <c r="B94" s="73" t="s">
        <v>94</v>
      </c>
      <c r="C94" s="70">
        <v>41394.9</v>
      </c>
      <c r="D94" s="70">
        <v>12981.2</v>
      </c>
      <c r="E94" s="70">
        <v>12961.2</v>
      </c>
      <c r="F94" s="70"/>
      <c r="G94" s="70"/>
    </row>
    <row r="95" spans="1:7" ht="15.75">
      <c r="A95" s="78" t="s">
        <v>95</v>
      </c>
      <c r="B95" s="73" t="s">
        <v>96</v>
      </c>
      <c r="C95" s="70">
        <v>41394.9</v>
      </c>
      <c r="D95" s="70">
        <v>12981.2</v>
      </c>
      <c r="E95" s="70">
        <v>12961.2</v>
      </c>
      <c r="F95" s="70"/>
      <c r="G95" s="70"/>
    </row>
    <row r="96" spans="1:7" ht="31.5">
      <c r="A96" s="78" t="s">
        <v>97</v>
      </c>
      <c r="B96" s="73" t="s">
        <v>98</v>
      </c>
      <c r="C96" s="70">
        <v>41394.9</v>
      </c>
      <c r="D96" s="70">
        <v>19981.2</v>
      </c>
      <c r="E96" s="70">
        <v>12961.2</v>
      </c>
      <c r="F96" s="70"/>
      <c r="G96" s="70"/>
    </row>
    <row r="97" spans="1:7" ht="32.25" thickBot="1">
      <c r="A97" s="68" t="s">
        <v>99</v>
      </c>
      <c r="B97" s="73" t="s">
        <v>100</v>
      </c>
      <c r="C97" s="60">
        <v>-38953.5</v>
      </c>
      <c r="D97" s="60">
        <v>-11291.5</v>
      </c>
      <c r="E97" s="70">
        <v>-11291.5</v>
      </c>
      <c r="F97" s="70"/>
      <c r="G97" s="70"/>
    </row>
    <row r="98" spans="1:7" ht="94.5">
      <c r="A98" s="78" t="s">
        <v>101</v>
      </c>
      <c r="B98" s="73" t="s">
        <v>102</v>
      </c>
      <c r="C98" s="70">
        <v>-38953.5</v>
      </c>
      <c r="D98" s="70">
        <v>-11291.5</v>
      </c>
      <c r="E98" s="70">
        <v>-11291.5</v>
      </c>
      <c r="F98" s="70"/>
      <c r="G98" s="70"/>
    </row>
    <row r="99" spans="1:7" ht="31.5">
      <c r="A99" s="78" t="s">
        <v>103</v>
      </c>
      <c r="B99" s="73" t="s">
        <v>104</v>
      </c>
      <c r="C99" s="70">
        <v>-38953.5</v>
      </c>
      <c r="D99" s="70">
        <v>-11291.5</v>
      </c>
      <c r="E99" s="70">
        <v>-11291.5</v>
      </c>
      <c r="F99" s="70"/>
      <c r="G99" s="70"/>
    </row>
    <row r="100" spans="1:7" ht="15.75">
      <c r="A100" s="64" t="s">
        <v>105</v>
      </c>
      <c r="B100" s="65" t="s">
        <v>106</v>
      </c>
      <c r="C100" s="67">
        <f>C98+C94</f>
        <v>2441.4000000000015</v>
      </c>
      <c r="D100" s="67">
        <f>D97+D94</f>
        <v>1689.7000000000007</v>
      </c>
      <c r="E100" s="67">
        <f>E97+E94</f>
        <v>1669.7000000000007</v>
      </c>
      <c r="F100" s="70"/>
      <c r="G100" s="70"/>
    </row>
    <row r="101" spans="1:7" ht="15.75">
      <c r="A101" s="79"/>
      <c r="B101" s="79"/>
      <c r="C101" s="80"/>
      <c r="D101" s="80"/>
      <c r="E101" s="80"/>
      <c r="F101" s="81"/>
      <c r="G101" s="81"/>
    </row>
    <row r="102" spans="1:7" ht="15.75">
      <c r="A102" s="79"/>
      <c r="B102" s="79"/>
      <c r="C102" s="80"/>
      <c r="D102" s="80"/>
      <c r="E102" s="80"/>
      <c r="F102" s="81"/>
      <c r="G102" s="81"/>
    </row>
    <row r="103" spans="1:7" ht="15.75">
      <c r="A103" s="79"/>
      <c r="B103" s="79"/>
      <c r="C103" s="80"/>
      <c r="D103" s="80"/>
      <c r="E103" s="80"/>
      <c r="F103" s="81"/>
      <c r="G103" s="81"/>
    </row>
    <row r="104" spans="1:7" ht="15.75">
      <c r="A104" s="82" t="s">
        <v>189</v>
      </c>
      <c r="B104" s="82"/>
      <c r="C104" s="83" t="s">
        <v>107</v>
      </c>
      <c r="D104" s="83"/>
      <c r="E104" s="19" t="s">
        <v>190</v>
      </c>
      <c r="F104" s="20"/>
      <c r="G104" s="18"/>
    </row>
  </sheetData>
  <sheetProtection selectLockedCells="1" selectUnlockedCells="1"/>
  <mergeCells count="6">
    <mergeCell ref="A104:B104"/>
    <mergeCell ref="C104:D104"/>
    <mergeCell ref="A1:E1"/>
    <mergeCell ref="E4:G4"/>
    <mergeCell ref="A56:G56"/>
    <mergeCell ref="A81:G81"/>
  </mergeCells>
  <phoneticPr fontId="14" type="noConversion"/>
  <pageMargins left="0.39374999999999999" right="0" top="0.19652777777777777" bottom="0.39374999999999999" header="0.51180555555555551" footer="0.31527777777777777"/>
  <pageSetup paperSize="9" scale="65" firstPageNumber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01.12.2019</vt:lpstr>
      <vt:lpstr>'01.12.2019'!Excel_BuiltIn__FilterDatabase</vt:lpstr>
      <vt:lpstr>'01.12.2019'!Заголовки_для_печати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 финансов</dc:creator>
  <cp:lastModifiedBy>nina</cp:lastModifiedBy>
  <cp:lastPrinted>2022-01-21T11:40:16Z</cp:lastPrinted>
  <dcterms:created xsi:type="dcterms:W3CDTF">2017-12-08T11:16:10Z</dcterms:created>
  <dcterms:modified xsi:type="dcterms:W3CDTF">2023-07-14T06:43:08Z</dcterms:modified>
</cp:coreProperties>
</file>