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2.2023" sheetId="1" r:id="rId1"/>
  </sheets>
  <definedNames>
    <definedName name="Excel_BuiltIn__FilterDatabase" localSheetId="0">'01.02.2023'!$A$5:$E$5</definedName>
    <definedName name="_xlnm.Print_Titles" localSheetId="0">'01.02.2023'!$5:$5</definedName>
  </definedNames>
  <calcPr calcId="124519"/>
</workbook>
</file>

<file path=xl/calcChain.xml><?xml version="1.0" encoding="utf-8"?>
<calcChain xmlns="http://schemas.openxmlformats.org/spreadsheetml/2006/main">
  <c r="E36" i="1"/>
  <c r="D34"/>
  <c r="D36"/>
  <c r="C36"/>
  <c r="C34" s="1"/>
  <c r="D39"/>
  <c r="D38" s="1"/>
  <c r="G10"/>
  <c r="E10"/>
  <c r="C10"/>
  <c r="C35" l="1"/>
  <c r="D41"/>
  <c r="E41"/>
  <c r="C41"/>
  <c r="D24" l="1"/>
  <c r="C12"/>
  <c r="D20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87"/>
  <c r="E35"/>
  <c r="E34" s="1"/>
  <c r="C93"/>
  <c r="C92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D73"/>
  <c r="C73"/>
  <c r="C71"/>
  <c r="D65"/>
  <c r="C65"/>
  <c r="E89"/>
  <c r="E54"/>
  <c r="G54" s="1"/>
  <c r="G26"/>
  <c r="G28"/>
  <c r="G29"/>
  <c r="G30"/>
  <c r="G32"/>
  <c r="G33"/>
  <c r="F26"/>
  <c r="F28"/>
  <c r="F29"/>
  <c r="F30"/>
  <c r="F32"/>
  <c r="C7"/>
  <c r="C44" s="1"/>
  <c r="D7"/>
  <c r="E7"/>
  <c r="F8"/>
  <c r="G8"/>
  <c r="F9"/>
  <c r="G9"/>
  <c r="E12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E71"/>
  <c r="F72"/>
  <c r="G72"/>
  <c r="E73"/>
  <c r="F74"/>
  <c r="E80"/>
  <c r="E82"/>
  <c r="C87"/>
  <c r="C84" s="1"/>
  <c r="C79" s="1"/>
  <c r="E84"/>
  <c r="E79" s="1"/>
  <c r="E93"/>
  <c r="E92" s="1"/>
  <c r="F17"/>
  <c r="C75" l="1"/>
  <c r="G12"/>
  <c r="D79"/>
  <c r="F73"/>
  <c r="F56"/>
  <c r="F12"/>
  <c r="F7"/>
  <c r="F71"/>
  <c r="G7"/>
  <c r="F24"/>
  <c r="F16"/>
  <c r="F10"/>
  <c r="F11" s="1"/>
  <c r="D10" s="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<sst xmlns="http://schemas.openxmlformats.org/spreadsheetml/2006/main" count="187" uniqueCount="182">
  <si>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</si>
  <si>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</si>
  <si>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</si>
  <si>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</si>
  <si>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</si>
  <si>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</si>
  <si>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</si>
  <si>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</si>
  <si>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</si>
  <si>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</si>
  <si>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</si>
  <si>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</si>
  <si>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</si>
  <si>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</si>
  <si>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</si>
  <si>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</si>
  <si>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</si>
  <si>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</si>
  <si>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</si>
  <si>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</si>
  <si>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</si>
  <si>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</si>
  <si>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</si>
  <si>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</si>
  <si>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</si>
  <si>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</si>
  <si>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</si>
  <si>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</si>
  <si>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</si>
  <si>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</si>
  <si>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</si>
  <si>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</si>
  <si>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</si>
  <si>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</si>
  <si>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</si>
  <si>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</si>
  <si>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</si>
  <si>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</si>
  <si>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</si>
  <si>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</si>
  <si>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</si>
  <si>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</si>
  <si>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</si>
  <si>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</si>
  <si>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</si>
  <si>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</si>
  <si>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</si>
  <si>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</si>
  <si>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</si>
  <si>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</si>
  <si>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</si>
  <si>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</si>
  <si>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</si>
  <si>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</si>
  <si>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</si>
  <si>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</si>
  <si>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</si>
  <si>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</si>
  <si>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</si>
  <si>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</si>
  <si>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</si>
  <si>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</si>
  <si>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</si>
  <si>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</si>
  <si>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</si>
  <si>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</si>
  <si>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</si>
  <si>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</si>
  <si>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</si>
  <si>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</si>
  <si>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</si>
  <si>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</si>
  <si>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</si>
  <si>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</si>
  <si>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</si>
  <si>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</si>
  <si>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</si>
  <si>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</si>
  <si>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</si>
  <si>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</si>
  <si>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</si>
  <si>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</si>
  <si>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</si>
  <si>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</si>
  <si>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</si>
  <si>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</si>
  <si>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</si>
  <si>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</si>
  <si>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</si>
  <si>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</si>
  <si>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</si>
  <si>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</si>
  <si>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</si>
  <si>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</si>
  <si>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</si>
  <si>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</si>
  <si>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</si>
  <si>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</si>
  <si>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</si>
  <si>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</si>
  <si>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</si>
  <si>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</si>
  <si>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</si>
  <si>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</si>
  <si>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</si>
  <si>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</si>
  <si>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</si>
  <si>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</si>
  <si>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</si>
  <si>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</si>
  <si>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</si>
  <si>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</si>
  <si>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</si>
  <si>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</si>
  <si>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</si>
  <si>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</si>
  <si>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</si>
  <si>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</si>
  <si>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</si>
  <si>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</si>
  <si>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</si>
  <si>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</si>
  <si>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</si>
  <si>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</si>
  <si>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</si>
  <si>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</si>
  <si>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</si>
  <si>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</si>
  <si>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</si>
  <si>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</si>
  <si>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</si>
  <si>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</si>
  <si>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</si>
  <si>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</si>
  <si>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</si>
  <si>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</si>
  <si>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</si>
  <si>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</si>
  <si>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</si>
  <si>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</si>
  <si>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</si>
  <si>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</si>
  <si>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</si>
  <si>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</si>
  <si>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</si>
  <si>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</si>
  <si>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</si>
  <si>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</si>
  <si>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</si>
  <si>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</si>
  <si>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</si>
  <si>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</si>
  <si>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</si>
  <si>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</si>
  <si>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</si>
  <si>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</si>
  <si>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</si>
  <si>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</si>
  <si>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</si>
  <si>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</si>
  <si>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</si>
  <si>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</si>
  <si>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</si>
  <si>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</si>
  <si>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</si>
  <si>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</si>
  <si>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</si>
  <si>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</si>
  <si>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</si>
  <si>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</si>
  <si>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</si>
  <si>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</si>
  <si>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</si>
  <si>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</si>
  <si>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</si>
  <si>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</si>
  <si>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</si>
  <si>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01.01.2023 г.</t>
  </si>
  <si>
    <t>Уточненный план на 01.01.2023 год</t>
  </si>
  <si>
    <t xml:space="preserve"> План на 01.01.2022 года</t>
  </si>
  <si>
    <t>Исполнено на 01.01.2023г</t>
  </si>
  <si>
    <t>% исполнения к плану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</si>
</sst>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zoomScaleNormal="90" zoomScaleSheetLayoutView="100" workbookViewId="0">
      <selection activeCell="F89" sqref="F89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2740.0000000000005</v>
      </c>
      <c r="D6" s="18">
        <f>SUM(D7+D9+D10+D12+D16)</f>
        <v>3575.4</v>
      </c>
      <c r="E6" s="18">
        <v>2920.9</v>
      </c>
      <c r="F6" s="18">
        <f t="shared" ref="F6:F32" si="0">E6/C6*100</f>
        <v>106.60218978102189</v>
      </c>
      <c r="G6" s="19">
        <f t="shared" ref="G6:G9" si="1">E6/D6*100</f>
        <v>81.69435587626559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21.6</v>
      </c>
      <c r="D7" s="23">
        <f>SUM(D8:D8)</f>
        <v>25</v>
      </c>
      <c r="E7" s="23">
        <f>SUM(E8:E8)</f>
        <v>25.5</v>
      </c>
      <c r="F7" s="23">
        <f t="shared" si="0"/>
        <v>118.05555555555556</v>
      </c>
      <c r="G7" s="24">
        <f t="shared" si="1"/>
        <v>102</v>
      </c>
    </row>
    <row r="8" spans="1:7" ht="17.25" customHeight="1">
      <c r="A8" s="25" t="s">
        <v>9</v>
      </c>
      <c r="B8" s="26" t="s">
        <v>10</v>
      </c>
      <c r="C8" s="27">
        <v>21.6</v>
      </c>
      <c r="D8" s="27">
        <v>25</v>
      </c>
      <c r="E8" s="27">
        <v>25.5</v>
      </c>
      <c r="F8" s="27">
        <f t="shared" si="0"/>
        <v>118.05555555555556</v>
      </c>
      <c r="G8" s="28">
        <f t="shared" si="1"/>
        <v>102</v>
      </c>
    </row>
    <row r="9" spans="1:7" ht="35.25" customHeight="1">
      <c r="A9" s="29" t="s">
        <v>11</v>
      </c>
      <c r="B9" s="30" t="s">
        <v>12</v>
      </c>
      <c r="C9" s="31">
        <v>770</v>
      </c>
      <c r="D9" s="31">
        <v>770</v>
      </c>
      <c r="E9" s="31">
        <v>888.6</v>
      </c>
      <c r="F9" s="31">
        <f t="shared" si="0"/>
        <v>115.40259740259739</v>
      </c>
      <c r="G9" s="24">
        <f t="shared" si="1"/>
        <v>115.40259740259739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294.2</v>
      </c>
      <c r="D10" s="31">
        <f>SUM(D11)</f>
        <v>359</v>
      </c>
      <c r="E10" s="31">
        <f>SUM(E11)</f>
        <v>294.5</v>
      </c>
      <c r="F10" s="31">
        <f t="shared" si="0"/>
        <v>100.10197144799457</v>
      </c>
      <c r="G10" s="24">
        <f>SUM(G11)</f>
        <v>0</v>
      </c>
    </row>
    <row r="11" spans="1:7" ht="18" customHeight="1">
      <c r="A11" s="25" t="s">
        <v>15</v>
      </c>
      <c r="B11" s="26" t="s">
        <v>157</v>
      </c>
      <c r="C11" s="27">
        <v>294.2</v>
      </c>
      <c r="D11" s="27">
        <v>359</v>
      </c>
      <c r="E11" s="27">
        <v>294.5</v>
      </c>
      <c r="F11" s="27">
        <f>SUM(F10)</f>
        <v>100.10197144799457</v>
      </c>
      <c r="G11" s="28">
        <v>0</v>
      </c>
    </row>
    <row r="12" spans="1:7" s="20" customFormat="1" ht="19.5" customHeight="1" thickBot="1">
      <c r="A12" s="29" t="s">
        <v>158</v>
      </c>
      <c r="B12" s="30" t="s">
        <v>155</v>
      </c>
      <c r="C12" s="31">
        <f>(C13+C14+C15)</f>
        <v>1359.3000000000002</v>
      </c>
      <c r="D12" s="31">
        <f>(D13+D14+D15)</f>
        <v>2105.4</v>
      </c>
      <c r="E12" s="31">
        <f>(E13+E14+E15)</f>
        <v>1417.4</v>
      </c>
      <c r="F12" s="31">
        <f t="shared" si="0"/>
        <v>104.27425880968144</v>
      </c>
      <c r="G12" s="24">
        <f t="shared" ref="G12:G21" si="2">E12/D12*100</f>
        <v>67.322124061935966</v>
      </c>
    </row>
    <row r="13" spans="1:7" s="20" customFormat="1" ht="81.599999999999994" customHeight="1" thickBot="1">
      <c r="A13" s="83" t="s">
        <v>159</v>
      </c>
      <c r="B13" s="26" t="s">
        <v>156</v>
      </c>
      <c r="C13" s="27">
        <v>109.4</v>
      </c>
      <c r="D13" s="27">
        <v>165.4</v>
      </c>
      <c r="E13" s="27">
        <v>123.9</v>
      </c>
      <c r="F13" s="27">
        <f t="shared" si="0"/>
        <v>113.25411334552102</v>
      </c>
      <c r="G13" s="28">
        <f t="shared" si="2"/>
        <v>74.909310761789598</v>
      </c>
    </row>
    <row r="14" spans="1:7" s="20" customFormat="1" ht="78" customHeight="1" thickBot="1">
      <c r="A14" s="84" t="s">
        <v>160</v>
      </c>
      <c r="B14" s="26" t="s">
        <v>162</v>
      </c>
      <c r="C14" s="27">
        <v>944</v>
      </c>
      <c r="D14" s="27">
        <v>1675</v>
      </c>
      <c r="E14" s="27">
        <v>944.1</v>
      </c>
      <c r="F14" s="27">
        <f t="shared" si="0"/>
        <v>100.01059322033899</v>
      </c>
      <c r="G14" s="28">
        <v>0</v>
      </c>
    </row>
    <row r="15" spans="1:7" s="20" customFormat="1" ht="85.2" customHeight="1" thickBot="1">
      <c r="A15" s="84" t="s">
        <v>161</v>
      </c>
      <c r="B15" s="26" t="s">
        <v>163</v>
      </c>
      <c r="C15" s="27">
        <v>305.89999999999998</v>
      </c>
      <c r="D15" s="27">
        <v>265</v>
      </c>
      <c r="E15" s="27">
        <v>349.4</v>
      </c>
      <c r="F15" s="27">
        <f t="shared" si="0"/>
        <v>114.22033344230141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294.89999999999998</v>
      </c>
      <c r="D16" s="31">
        <f>SUM(D17+D20)</f>
        <v>316</v>
      </c>
      <c r="E16" s="31">
        <f>SUM(E17+E20)</f>
        <v>294.89999999999998</v>
      </c>
      <c r="F16" s="31">
        <f t="shared" si="0"/>
        <v>100</v>
      </c>
      <c r="G16" s="24">
        <f t="shared" si="2"/>
        <v>93.322784810126578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118.2</v>
      </c>
      <c r="D17" s="31">
        <f>SUM(D18:D19)</f>
        <v>131.1</v>
      </c>
      <c r="E17" s="31">
        <f>SUM(E18:E19)</f>
        <v>118.2</v>
      </c>
      <c r="F17" s="31">
        <f t="shared" si="0"/>
        <v>100</v>
      </c>
      <c r="G17" s="24">
        <f t="shared" si="2"/>
        <v>90.160183066361569</v>
      </c>
    </row>
    <row r="18" spans="1:7" ht="80.400000000000006" customHeight="1">
      <c r="A18" s="85" t="s">
        <v>165</v>
      </c>
      <c r="B18" s="26" t="s">
        <v>164</v>
      </c>
      <c r="C18" s="27">
        <v>103.8</v>
      </c>
      <c r="D18" s="27">
        <v>116.7</v>
      </c>
      <c r="E18" s="27">
        <v>103.8</v>
      </c>
      <c r="F18" s="27">
        <f t="shared" si="0"/>
        <v>100</v>
      </c>
      <c r="G18" s="28">
        <f t="shared" si="2"/>
        <v>88.946015424164514</v>
      </c>
    </row>
    <row r="19" spans="1:7" ht="90.75" customHeight="1">
      <c r="A19" s="38" t="s">
        <v>139</v>
      </c>
      <c r="B19" s="26" t="s">
        <v>166</v>
      </c>
      <c r="C19" s="27">
        <v>14.4</v>
      </c>
      <c r="D19" s="27">
        <v>14.4</v>
      </c>
      <c r="E19" s="27">
        <v>14.4</v>
      </c>
      <c r="F19" s="27">
        <f t="shared" si="0"/>
        <v>100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176.7</v>
      </c>
      <c r="D20" s="41">
        <f>D21</f>
        <v>184.9</v>
      </c>
      <c r="E20" s="41">
        <v>176.7</v>
      </c>
      <c r="F20" s="41">
        <f t="shared" si="0"/>
        <v>100</v>
      </c>
      <c r="G20" s="42">
        <f t="shared" si="2"/>
        <v>95.565170362358018</v>
      </c>
    </row>
    <row r="21" spans="1:7" ht="96.75" customHeight="1" thickBot="1">
      <c r="A21" s="25" t="s">
        <v>140</v>
      </c>
      <c r="B21" s="26" t="s">
        <v>175</v>
      </c>
      <c r="C21" s="27">
        <v>176.7</v>
      </c>
      <c r="D21" s="27">
        <v>184.9</v>
      </c>
      <c r="E21" s="27">
        <v>176.7</v>
      </c>
      <c r="F21" s="27">
        <f t="shared" si="0"/>
        <v>100</v>
      </c>
      <c r="G21" s="28">
        <f t="shared" si="2"/>
        <v>95.565170362358018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2284.8000000000002</v>
      </c>
      <c r="D22" s="18">
        <f>D23+D43</f>
        <v>1395.3</v>
      </c>
      <c r="E22" s="18">
        <f>E23+E43</f>
        <v>2284.8000000000002</v>
      </c>
      <c r="F22" s="18">
        <f t="shared" si="0"/>
        <v>100</v>
      </c>
      <c r="G22" s="19">
        <f t="shared" ref="G22:G32" si="3">E22/D22*100</f>
        <v>163.74973124059343</v>
      </c>
    </row>
    <row r="23" spans="1:7" s="20" customFormat="1" ht="54.75" customHeight="1">
      <c r="A23" s="33" t="s">
        <v>21</v>
      </c>
      <c r="B23" s="22" t="s">
        <v>22</v>
      </c>
      <c r="C23" s="23">
        <v>2284.8000000000002</v>
      </c>
      <c r="D23" s="23">
        <f>D24+D34+D38+D41</f>
        <v>1395.3</v>
      </c>
      <c r="E23" s="23">
        <f>E24+E34+E38+E41</f>
        <v>2284.8000000000002</v>
      </c>
      <c r="F23" s="23">
        <f t="shared" si="0"/>
        <v>100</v>
      </c>
      <c r="G23" s="24">
        <f t="shared" si="3"/>
        <v>163.74973124059343</v>
      </c>
    </row>
    <row r="24" spans="1:7" s="20" customFormat="1" ht="31.2">
      <c r="A24" s="29" t="s">
        <v>23</v>
      </c>
      <c r="B24" s="30" t="s">
        <v>134</v>
      </c>
      <c r="C24" s="31">
        <v>902.9</v>
      </c>
      <c r="D24" s="31">
        <f>D25+D33</f>
        <v>842.9</v>
      </c>
      <c r="E24" s="31">
        <v>902.9</v>
      </c>
      <c r="F24" s="31">
        <f t="shared" si="0"/>
        <v>100</v>
      </c>
      <c r="G24" s="24">
        <f t="shared" si="3"/>
        <v>107.11828212124807</v>
      </c>
    </row>
    <row r="25" spans="1:7" ht="31.2">
      <c r="A25" s="25" t="s">
        <v>24</v>
      </c>
      <c r="B25" s="26" t="s">
        <v>172</v>
      </c>
      <c r="C25" s="34">
        <v>257.89999999999998</v>
      </c>
      <c r="D25" s="34">
        <v>257.89999999999998</v>
      </c>
      <c r="E25" s="34">
        <v>257.89999999999998</v>
      </c>
      <c r="F25" s="27">
        <f t="shared" si="0"/>
        <v>100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171</v>
      </c>
      <c r="C33" s="34">
        <v>585</v>
      </c>
      <c r="D33" s="34">
        <v>585</v>
      </c>
      <c r="E33" s="34">
        <v>585</v>
      </c>
      <c r="F33" s="27">
        <f>E33/C33*100</f>
        <v>100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486.6</v>
      </c>
      <c r="D34" s="35">
        <f>SUM(D36)</f>
        <v>429.1</v>
      </c>
      <c r="E34" s="35">
        <f>SUM(E35)</f>
        <v>486.6</v>
      </c>
      <c r="F34" s="27">
        <f t="shared" ref="F34:F37" si="4">E34/C34*100</f>
        <v>100</v>
      </c>
      <c r="G34" s="28">
        <f>E34/D34*100</f>
        <v>113.40013982754601</v>
      </c>
    </row>
    <row r="35" spans="1:7" ht="21.75" customHeight="1">
      <c r="A35" s="68" t="s">
        <v>35</v>
      </c>
      <c r="B35" s="69" t="s">
        <v>136</v>
      </c>
      <c r="C35" s="40">
        <f>SUM(C36)</f>
        <v>486.6</v>
      </c>
      <c r="D35" s="40">
        <f>D36</f>
        <v>429.1</v>
      </c>
      <c r="E35" s="40">
        <f>E36</f>
        <v>486.6</v>
      </c>
      <c r="F35" s="41">
        <f t="shared" si="4"/>
        <v>100</v>
      </c>
      <c r="G35" s="42">
        <f t="shared" ref="G35:G37" si="5">E35/D35*100</f>
        <v>113.40013982754601</v>
      </c>
    </row>
    <row r="36" spans="1:7" ht="22.5" customHeight="1">
      <c r="A36" s="36" t="s">
        <v>37</v>
      </c>
      <c r="B36" s="37" t="s">
        <v>170</v>
      </c>
      <c r="C36" s="34">
        <f>SUM(C37)</f>
        <v>486.6</v>
      </c>
      <c r="D36" s="34">
        <f>SUM(D37)</f>
        <v>429.1</v>
      </c>
      <c r="E36" s="34">
        <f>SUM(E37)</f>
        <v>486.6</v>
      </c>
      <c r="F36" s="27">
        <f t="shared" si="4"/>
        <v>100</v>
      </c>
      <c r="G36" s="28">
        <f t="shared" si="5"/>
        <v>113.40013982754601</v>
      </c>
    </row>
    <row r="37" spans="1:7" ht="86.25" customHeight="1">
      <c r="A37" s="25" t="s">
        <v>133</v>
      </c>
      <c r="B37" s="26" t="s">
        <v>169</v>
      </c>
      <c r="C37" s="34">
        <v>486.6</v>
      </c>
      <c r="D37" s="34">
        <v>429.1</v>
      </c>
      <c r="E37" s="34">
        <v>486.6</v>
      </c>
      <c r="F37" s="27">
        <f t="shared" si="4"/>
        <v>100</v>
      </c>
      <c r="G37" s="28">
        <f t="shared" si="5"/>
        <v>113.40013982754601</v>
      </c>
    </row>
    <row r="38" spans="1:7" s="20" customFormat="1" ht="31.2">
      <c r="A38" s="29" t="s">
        <v>40</v>
      </c>
      <c r="B38" s="30" t="s">
        <v>137</v>
      </c>
      <c r="C38" s="31">
        <f>SUM(C39)</f>
        <v>99.5</v>
      </c>
      <c r="D38" s="31">
        <f>SUM(D39)</f>
        <v>94</v>
      </c>
      <c r="E38" s="31">
        <f>SUM(E39)</f>
        <v>99.5</v>
      </c>
      <c r="F38" s="31">
        <f>E38/C38*100</f>
        <v>100</v>
      </c>
      <c r="G38" s="24">
        <f>E38/D38*100</f>
        <v>105.85106382978724</v>
      </c>
    </row>
    <row r="39" spans="1:7" ht="51.75" customHeight="1">
      <c r="A39" s="70" t="s">
        <v>144</v>
      </c>
      <c r="B39" s="39" t="s">
        <v>143</v>
      </c>
      <c r="C39" s="40">
        <f>C40</f>
        <v>99.5</v>
      </c>
      <c r="D39" s="40">
        <f t="shared" ref="D39:E39" si="6">D40</f>
        <v>94</v>
      </c>
      <c r="E39" s="40">
        <f t="shared" si="6"/>
        <v>99.5</v>
      </c>
      <c r="F39" s="41">
        <f t="shared" ref="F39:F44" si="7">E39/C39*100</f>
        <v>100</v>
      </c>
      <c r="G39" s="42">
        <f t="shared" ref="G39:G42" si="8">E39/D39*100</f>
        <v>105.85106382978724</v>
      </c>
    </row>
    <row r="40" spans="1:7" ht="50.25" customHeight="1">
      <c r="A40" s="43" t="s">
        <v>145</v>
      </c>
      <c r="B40" s="26" t="s">
        <v>176</v>
      </c>
      <c r="C40" s="34">
        <v>99.5</v>
      </c>
      <c r="D40" s="34">
        <v>94</v>
      </c>
      <c r="E40" s="34">
        <v>99.5</v>
      </c>
      <c r="F40" s="27">
        <f t="shared" si="7"/>
        <v>100</v>
      </c>
      <c r="G40" s="28">
        <f t="shared" si="8"/>
        <v>105.85106382978724</v>
      </c>
    </row>
    <row r="41" spans="1:7" ht="15.6" customHeight="1" thickBot="1">
      <c r="A41" s="77" t="s">
        <v>146</v>
      </c>
      <c r="B41" s="78" t="s">
        <v>147</v>
      </c>
      <c r="C41" s="79">
        <f>C42</f>
        <v>795.8</v>
      </c>
      <c r="D41" s="79">
        <f t="shared" ref="D41:E41" si="9">D42</f>
        <v>29.3</v>
      </c>
      <c r="E41" s="79">
        <f t="shared" si="9"/>
        <v>795.8</v>
      </c>
      <c r="F41" s="73">
        <f t="shared" si="7"/>
        <v>100</v>
      </c>
      <c r="G41" s="72">
        <f t="shared" si="8"/>
        <v>2716.0409556313989</v>
      </c>
    </row>
    <row r="42" spans="1:7" ht="18" customHeight="1" thickBot="1">
      <c r="A42" s="74" t="s">
        <v>167</v>
      </c>
      <c r="B42" s="75" t="s">
        <v>168</v>
      </c>
      <c r="C42" s="76">
        <v>795.8</v>
      </c>
      <c r="D42" s="76">
        <v>29.3</v>
      </c>
      <c r="E42" s="76">
        <v>795.8</v>
      </c>
      <c r="F42" s="73">
        <f t="shared" si="7"/>
        <v>100</v>
      </c>
      <c r="G42" s="72">
        <f t="shared" si="8"/>
        <v>2716.0409556313989</v>
      </c>
    </row>
    <row r="43" spans="1:7" ht="32.25" customHeight="1" thickBot="1">
      <c r="A43" s="81" t="s">
        <v>153</v>
      </c>
      <c r="B43" s="78" t="s">
        <v>154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5024.8000000000011</v>
      </c>
      <c r="D44" s="45">
        <f>D22+D6</f>
        <v>4970.7</v>
      </c>
      <c r="E44" s="45">
        <f>E22+E6</f>
        <v>5205.7000000000007</v>
      </c>
      <c r="F44" s="45">
        <f t="shared" si="7"/>
        <v>103.60014328928513</v>
      </c>
      <c r="G44" s="46">
        <f t="shared" ref="G44" si="10">E44/D44*100</f>
        <v>104.72770434747622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1987.4</v>
      </c>
      <c r="D46" s="51">
        <f>SUM(D48:D53)</f>
        <v>2626.7</v>
      </c>
      <c r="E46" s="51">
        <f>SUM(E48:E53)</f>
        <v>1947.4</v>
      </c>
      <c r="F46" s="51">
        <f t="shared" ref="F46:F55" si="11">E46/C46*100</f>
        <v>97.987320116735432</v>
      </c>
      <c r="G46" s="51">
        <f>E46/D46*100</f>
        <v>74.138653062778403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1984.9</v>
      </c>
      <c r="D48" s="54">
        <v>2610.6999999999998</v>
      </c>
      <c r="E48" s="54">
        <v>1944.9</v>
      </c>
      <c r="F48" s="54">
        <f t="shared" si="11"/>
        <v>97.984785127714247</v>
      </c>
      <c r="G48" s="54">
        <f>E48/D48*100</f>
        <v>74.497261270923516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0</v>
      </c>
      <c r="D52" s="54">
        <v>1</v>
      </c>
      <c r="E52" s="54">
        <v>0</v>
      </c>
      <c r="F52" s="54" t="e">
        <f t="shared" si="11"/>
        <v>#DIV/0!</v>
      </c>
      <c r="G52" s="54">
        <v>0</v>
      </c>
    </row>
    <row r="53" spans="1:7" ht="15.6">
      <c r="A53" s="52" t="s">
        <v>54</v>
      </c>
      <c r="B53" s="53" t="s">
        <v>55</v>
      </c>
      <c r="C53" s="54">
        <v>2.5</v>
      </c>
      <c r="D53" s="54">
        <v>15</v>
      </c>
      <c r="E53" s="54">
        <v>2.5</v>
      </c>
      <c r="F53" s="54">
        <f t="shared" si="11"/>
        <v>100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99.5</v>
      </c>
      <c r="D54" s="51">
        <f>SUM(D55:D55)</f>
        <v>94</v>
      </c>
      <c r="E54" s="51">
        <f>SUM(E55:E55)</f>
        <v>99.5</v>
      </c>
      <c r="F54" s="51">
        <f t="shared" si="11"/>
        <v>100</v>
      </c>
      <c r="G54" s="51">
        <f t="shared" ref="G54:G72" si="12">E54/D54*100</f>
        <v>105.85106382978724</v>
      </c>
    </row>
    <row r="55" spans="1:7" ht="15.6">
      <c r="A55" s="52" t="s">
        <v>58</v>
      </c>
      <c r="B55" s="53" t="s">
        <v>59</v>
      </c>
      <c r="C55" s="54">
        <v>99.5</v>
      </c>
      <c r="D55" s="54">
        <v>94</v>
      </c>
      <c r="E55" s="54">
        <v>99.5</v>
      </c>
      <c r="F55" s="54">
        <f t="shared" si="11"/>
        <v>100</v>
      </c>
      <c r="G55" s="54">
        <f t="shared" si="12"/>
        <v>105.85106382978724</v>
      </c>
    </row>
    <row r="56" spans="1:7" ht="31.2">
      <c r="A56" s="52" t="s">
        <v>60</v>
      </c>
      <c r="B56" s="50" t="s">
        <v>61</v>
      </c>
      <c r="C56" s="51">
        <f>SUM(C57:C57)</f>
        <v>6.5</v>
      </c>
      <c r="D56" s="51">
        <f>SUM(D57:D57)</f>
        <v>1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6.5</v>
      </c>
      <c r="D57" s="54">
        <v>1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1536</v>
      </c>
      <c r="D58" s="51">
        <f>SUM(D59:D61)</f>
        <v>851.3</v>
      </c>
      <c r="E58" s="51">
        <f>SUM(E59:E61)</f>
        <v>1033</v>
      </c>
      <c r="F58" s="51">
        <f>E58/C58*100</f>
        <v>67.252604166666657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936</v>
      </c>
      <c r="D60" s="54">
        <v>851.3</v>
      </c>
      <c r="E60" s="54">
        <v>433</v>
      </c>
      <c r="F60" s="54">
        <f t="shared" ref="F60:F75" si="13">E60/C60*100</f>
        <v>46.260683760683762</v>
      </c>
      <c r="G60" s="54">
        <v>0</v>
      </c>
    </row>
    <row r="61" spans="1:7" ht="15.6">
      <c r="A61" s="52" t="s">
        <v>68</v>
      </c>
      <c r="B61" s="53" t="s">
        <v>69</v>
      </c>
      <c r="C61" s="54">
        <v>600</v>
      </c>
      <c r="D61" s="54">
        <v>0</v>
      </c>
      <c r="E61" s="54">
        <v>600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54.3</v>
      </c>
      <c r="D62" s="51">
        <f>SUM(D63:D64)</f>
        <v>90</v>
      </c>
      <c r="E62" s="51">
        <f>E63+E64</f>
        <v>54.3</v>
      </c>
      <c r="F62" s="51">
        <f>E62/C62*100</f>
        <v>100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54.3</v>
      </c>
      <c r="D64" s="54">
        <v>90</v>
      </c>
      <c r="E64" s="54">
        <v>54.3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1572.5</v>
      </c>
      <c r="D71" s="51">
        <f>SUM(D72:D72)</f>
        <v>1405.5</v>
      </c>
      <c r="E71" s="51">
        <f>SUM(E72:E72)</f>
        <v>1572.5</v>
      </c>
      <c r="F71" s="51">
        <f t="shared" si="13"/>
        <v>100</v>
      </c>
      <c r="G71" s="51">
        <f t="shared" si="12"/>
        <v>111.88189256492352</v>
      </c>
    </row>
    <row r="72" spans="1:7" ht="15.6">
      <c r="A72" s="52" t="s">
        <v>86</v>
      </c>
      <c r="B72" s="53" t="s">
        <v>87</v>
      </c>
      <c r="C72" s="54">
        <v>1572.5</v>
      </c>
      <c r="D72" s="54">
        <v>1405.5</v>
      </c>
      <c r="E72" s="54">
        <v>1572.5</v>
      </c>
      <c r="F72" s="54">
        <f t="shared" si="13"/>
        <v>100</v>
      </c>
      <c r="G72" s="54">
        <f t="shared" si="12"/>
        <v>111.88189256492352</v>
      </c>
    </row>
    <row r="73" spans="1:7" ht="15.6">
      <c r="A73" s="48" t="s">
        <v>88</v>
      </c>
      <c r="B73" s="50" t="s">
        <v>89</v>
      </c>
      <c r="C73" s="51">
        <f>SUM(C74:C74)</f>
        <v>81</v>
      </c>
      <c r="D73" s="51">
        <f>SUM(D74:D74)</f>
        <v>81</v>
      </c>
      <c r="E73" s="51">
        <f>SUM(E74:E74)</f>
        <v>81</v>
      </c>
      <c r="F73" s="51">
        <f t="shared" si="13"/>
        <v>100</v>
      </c>
      <c r="G73" s="51">
        <v>0</v>
      </c>
    </row>
    <row r="74" spans="1:7" ht="15.6">
      <c r="A74" s="52" t="s">
        <v>90</v>
      </c>
      <c r="B74" s="53" t="s">
        <v>91</v>
      </c>
      <c r="C74" s="54">
        <v>81</v>
      </c>
      <c r="D74" s="54">
        <v>81</v>
      </c>
      <c r="E74" s="54">
        <v>81</v>
      </c>
      <c r="F74" s="54">
        <f t="shared" si="13"/>
        <v>100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5337.2000000000007</v>
      </c>
      <c r="D75" s="51">
        <v>5149.5</v>
      </c>
      <c r="E75" s="51">
        <v>4787.7</v>
      </c>
      <c r="F75" s="51">
        <f t="shared" si="13"/>
        <v>89.704339353968351</v>
      </c>
      <c r="G75" s="51">
        <f>E75/D75*100</f>
        <v>92.974075152927455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-312.39999999999964</v>
      </c>
      <c r="D77" s="51">
        <f>D44-D75</f>
        <v>-178.80000000000018</v>
      </c>
      <c r="E77" s="51">
        <f>E44-E75</f>
        <v>418.00000000000091</v>
      </c>
      <c r="F77" s="54"/>
      <c r="G77" s="54"/>
    </row>
    <row r="78" spans="1:7" ht="31.2">
      <c r="A78" s="48" t="s">
        <v>95</v>
      </c>
      <c r="B78" s="49" t="s">
        <v>96</v>
      </c>
      <c r="C78" s="51">
        <v>312.39999999999998</v>
      </c>
      <c r="D78" s="51">
        <v>178.8</v>
      </c>
      <c r="E78" s="51">
        <v>0</v>
      </c>
      <c r="F78" s="54"/>
      <c r="G78" s="54"/>
    </row>
    <row r="79" spans="1:7" ht="31.2">
      <c r="A79" s="48" t="s">
        <v>97</v>
      </c>
      <c r="B79" s="49" t="s">
        <v>98</v>
      </c>
      <c r="C79" s="51">
        <f>C84</f>
        <v>0</v>
      </c>
      <c r="D79" s="51">
        <f>D84</f>
        <v>0</v>
      </c>
      <c r="E79" s="51">
        <f>E84</f>
        <v>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312.39999999999998</v>
      </c>
      <c r="D89" s="54">
        <v>178.8</v>
      </c>
      <c r="E89" s="54">
        <f t="shared" ref="C89:E90" si="14">E90</f>
        <v>0</v>
      </c>
      <c r="F89" s="54"/>
      <c r="G89" s="54"/>
    </row>
    <row r="90" spans="1:7" ht="15.6">
      <c r="A90" s="60" t="s">
        <v>118</v>
      </c>
      <c r="B90" s="55" t="s">
        <v>119</v>
      </c>
      <c r="C90" s="54">
        <v>312.39999999999998</v>
      </c>
      <c r="D90" s="54">
        <v>178.8</v>
      </c>
      <c r="E90" s="54">
        <v>0</v>
      </c>
      <c r="F90" s="54"/>
      <c r="G90" s="54"/>
    </row>
    <row r="91" spans="1:7" ht="31.2">
      <c r="A91" s="60" t="s">
        <v>120</v>
      </c>
      <c r="B91" s="55" t="s">
        <v>121</v>
      </c>
      <c r="C91" s="54">
        <v>312.39999999999998</v>
      </c>
      <c r="D91" s="54">
        <v>178.8</v>
      </c>
      <c r="E91" s="54">
        <v>0</v>
      </c>
      <c r="F91" s="54"/>
      <c r="G91" s="54"/>
    </row>
    <row r="92" spans="1:7" ht="31.2">
      <c r="A92" s="52" t="s">
        <v>122</v>
      </c>
      <c r="B92" s="55" t="s">
        <v>123</v>
      </c>
      <c r="C92" s="54">
        <f t="shared" ref="C92:E93" si="15">C93</f>
        <v>0</v>
      </c>
      <c r="D92" s="54">
        <v>0</v>
      </c>
      <c r="E92" s="54">
        <f>E93</f>
        <v>0</v>
      </c>
      <c r="F92" s="54"/>
      <c r="G92" s="54"/>
    </row>
    <row r="93" spans="1:7" ht="93.6">
      <c r="A93" s="60" t="s">
        <v>124</v>
      </c>
      <c r="B93" s="55" t="s">
        <v>125</v>
      </c>
      <c r="C93" s="54">
        <f t="shared" si="15"/>
        <v>0</v>
      </c>
      <c r="D93" s="54">
        <v>0</v>
      </c>
      <c r="E93" s="54">
        <f t="shared" si="15"/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312.39999999999998</v>
      </c>
      <c r="D95" s="51">
        <v>178.8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15.6">
      <c r="A97" s="61"/>
      <c r="B97" s="61"/>
      <c r="C97" s="62"/>
      <c r="D97" s="62"/>
      <c r="E97" s="62"/>
      <c r="F97" s="63"/>
      <c r="G97" s="63"/>
    </row>
    <row r="98" spans="1:7" ht="15.6">
      <c r="A98" s="61"/>
      <c r="B98" s="61"/>
      <c r="C98" s="62"/>
      <c r="D98" s="62"/>
      <c r="E98" s="62"/>
      <c r="F98" s="63"/>
      <c r="G98" s="63"/>
    </row>
    <row r="99" spans="1:7" ht="15.6">
      <c r="A99" s="87" t="s">
        <v>173</v>
      </c>
      <c r="B99" s="87"/>
      <c r="C99" s="88" t="s">
        <v>130</v>
      </c>
      <c r="D99" s="88"/>
      <c r="E99" s="64" t="s">
        <v>174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01.02.2023</vt:lpstr>
      <vt:lpstr>'01.02.2023'!Excel_BuiltIn__FilterDatabase</vt:lpstr>
      <vt:lpstr>'01.02.2023'!Заголовки_для_печати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2023-04-05T12:16:02Z</dcterms:modified>
</cp:coreProperties>
</file>