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/>
  </bookViews>
  <sheets>
    <sheet name="на 01.09.2025" sheetId="1" r:id="rId1"/>
  </sheets>
  <definedNames>
    <definedName name="Excel_BuiltIn__FilterDatabase" localSheetId="0">'на 01.09.2025'!$A$5:$E$5</definedName>
    <definedName name="_xlnm.Print_Titles" localSheetId="0">'на 01.09.2025'!$5:$5</definedName>
  </definedNames>
  <calcPr calcId="144525"/>
</workbook>
</file>

<file path=xl/calcChain.xml><?xml version="1.0" encoding="utf-8"?>
<calcChain xmlns="http://schemas.openxmlformats.org/spreadsheetml/2006/main">
  <c r="D78" i="1" l="1"/>
  <c r="E24" i="1" l="1"/>
  <c r="D24" i="1"/>
  <c r="C24" i="1"/>
  <c r="C40" i="1"/>
  <c r="E10" i="1"/>
  <c r="E20" i="1"/>
  <c r="D20" i="1"/>
  <c r="E7" i="1"/>
  <c r="E57" i="1"/>
  <c r="C37" i="1"/>
  <c r="C35" i="1" s="1"/>
  <c r="C36" i="1"/>
  <c r="D7" i="1"/>
  <c r="E37" i="1"/>
  <c r="D37" i="1"/>
  <c r="D35" i="1" s="1"/>
  <c r="D40" i="1"/>
  <c r="D39" i="1" s="1"/>
  <c r="G10" i="1"/>
  <c r="C10" i="1"/>
  <c r="F10" i="1" l="1"/>
  <c r="D42" i="1"/>
  <c r="E42" i="1"/>
  <c r="C42" i="1"/>
  <c r="C12" i="1" l="1"/>
  <c r="D59" i="1"/>
  <c r="E63" i="1" l="1"/>
  <c r="D63" i="1"/>
  <c r="C63" i="1"/>
  <c r="E40" i="1" l="1"/>
  <c r="E39" i="1" s="1"/>
  <c r="G43" i="1"/>
  <c r="F43" i="1"/>
  <c r="D55" i="1"/>
  <c r="F14" i="1"/>
  <c r="C39" i="1"/>
  <c r="C22" i="1" s="1"/>
  <c r="F41" i="1"/>
  <c r="G41" i="1"/>
  <c r="F42" i="1" l="1"/>
  <c r="G42" i="1"/>
  <c r="F20" i="1"/>
  <c r="G20" i="1"/>
  <c r="G19" i="1"/>
  <c r="E36" i="1"/>
  <c r="E35" i="1" s="1"/>
  <c r="D36" i="1"/>
  <c r="G38" i="1"/>
  <c r="F38" i="1"/>
  <c r="D17" i="1"/>
  <c r="D16" i="1" s="1"/>
  <c r="C17" i="1"/>
  <c r="C16" i="1" s="1"/>
  <c r="C6" i="1" s="1"/>
  <c r="D47" i="1"/>
  <c r="E23" i="1" l="1"/>
  <c r="E22" i="1" s="1"/>
  <c r="G37" i="1"/>
  <c r="G35" i="1"/>
  <c r="F36" i="1"/>
  <c r="G36" i="1"/>
  <c r="F37" i="1"/>
  <c r="E17" i="1"/>
  <c r="E16" i="1" s="1"/>
  <c r="D12" i="1"/>
  <c r="F33" i="1" l="1"/>
  <c r="C57" i="1"/>
  <c r="C55" i="1"/>
  <c r="C47" i="1"/>
  <c r="C59" i="1"/>
  <c r="D74" i="1"/>
  <c r="C74" i="1"/>
  <c r="C72" i="1"/>
  <c r="D66" i="1"/>
  <c r="C66" i="1"/>
  <c r="E55" i="1"/>
  <c r="G55" i="1" s="1"/>
  <c r="G26" i="1"/>
  <c r="G28" i="1"/>
  <c r="G29" i="1"/>
  <c r="G30" i="1"/>
  <c r="G32" i="1"/>
  <c r="G33" i="1"/>
  <c r="F26" i="1"/>
  <c r="F28" i="1"/>
  <c r="F29" i="1"/>
  <c r="F30" i="1"/>
  <c r="F32" i="1"/>
  <c r="C7" i="1"/>
  <c r="C45" i="1" s="1"/>
  <c r="F8" i="1"/>
  <c r="G8" i="1"/>
  <c r="F9" i="1"/>
  <c r="G9" i="1"/>
  <c r="E12" i="1"/>
  <c r="E6" i="1" s="1"/>
  <c r="F13" i="1"/>
  <c r="G13" i="1"/>
  <c r="F15" i="1"/>
  <c r="G17" i="1"/>
  <c r="F18" i="1"/>
  <c r="G18" i="1"/>
  <c r="F19" i="1"/>
  <c r="F21" i="1"/>
  <c r="G21" i="1"/>
  <c r="F25" i="1"/>
  <c r="G25" i="1"/>
  <c r="C31" i="1"/>
  <c r="C27" i="1" s="1"/>
  <c r="D31" i="1"/>
  <c r="D27" i="1" s="1"/>
  <c r="E31" i="1"/>
  <c r="E27" i="1" s="1"/>
  <c r="F35" i="1"/>
  <c r="F40" i="1"/>
  <c r="E47" i="1"/>
  <c r="F49" i="1"/>
  <c r="G49" i="1"/>
  <c r="F53" i="1"/>
  <c r="F54" i="1"/>
  <c r="F56" i="1"/>
  <c r="G56" i="1"/>
  <c r="D57" i="1"/>
  <c r="F58" i="1"/>
  <c r="E59" i="1"/>
  <c r="F61" i="1"/>
  <c r="F63" i="1"/>
  <c r="E66" i="1"/>
  <c r="D72" i="1"/>
  <c r="E72" i="1"/>
  <c r="F73" i="1"/>
  <c r="G73" i="1"/>
  <c r="E74" i="1"/>
  <c r="F75" i="1"/>
  <c r="F17" i="1"/>
  <c r="E76" i="1" l="1"/>
  <c r="D76" i="1"/>
  <c r="C76" i="1"/>
  <c r="G12" i="1"/>
  <c r="F74" i="1"/>
  <c r="F57" i="1"/>
  <c r="F12" i="1"/>
  <c r="F7" i="1"/>
  <c r="F72" i="1"/>
  <c r="G7" i="1"/>
  <c r="F24" i="1"/>
  <c r="F16" i="1"/>
  <c r="F11" i="1"/>
  <c r="D6" i="1" s="1"/>
  <c r="F55" i="1"/>
  <c r="F27" i="1"/>
  <c r="G27" i="1"/>
  <c r="G16" i="1"/>
  <c r="G31" i="1"/>
  <c r="G24" i="1"/>
  <c r="F31" i="1"/>
  <c r="F59" i="1"/>
  <c r="F47" i="1"/>
  <c r="G72" i="1"/>
  <c r="G47" i="1"/>
  <c r="F39" i="1"/>
  <c r="E45" i="1" l="1"/>
  <c r="E78" i="1" s="1"/>
  <c r="F6" i="1"/>
  <c r="G6" i="1"/>
  <c r="G76" i="1"/>
  <c r="F76" i="1"/>
  <c r="F23" i="1"/>
  <c r="F22" i="1" l="1"/>
  <c r="C78" i="1" l="1"/>
  <c r="F45" i="1"/>
  <c r="G40" i="1"/>
  <c r="G39" i="1"/>
  <c r="D23" i="1" l="1"/>
  <c r="D22" i="1" l="1"/>
  <c r="G23" i="1"/>
  <c r="G22" i="1" l="1"/>
  <c r="D45" i="1"/>
  <c r="G45" i="1" l="1"/>
</calcChain>
</file>

<file path=xl/sharedStrings.xml><?xml version="1.0" encoding="utf-8"?>
<sst xmlns="http://schemas.openxmlformats.org/spreadsheetml/2006/main" count="189" uniqueCount="184">
  <si>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</si>
  <si>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</si>
  <si>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</si>
  <si>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</si>
  <si>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</si>
  <si>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</si>
  <si>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</si>
  <si>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</si>
  <si>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</si>
  <si>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</si>
  <si>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</si>
  <si>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</si>
  <si>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</si>
  <si>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</si>
  <si>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</si>
  <si>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</si>
  <si>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</si>
  <si>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</si>
  <si>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</si>
  <si>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</si>
  <si>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</si>
  <si>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</si>
  <si>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</si>
  <si>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</si>
  <si>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</si>
  <si>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</si>
  <si>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</si>
  <si>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</si>
  <si>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</si>
  <si>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</si>
  <si>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</si>
  <si>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</si>
  <si>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</si>
  <si>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</si>
  <si>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</si>
  <si>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</si>
  <si>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</si>
  <si>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</si>
  <si>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</si>
  <si>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</si>
  <si>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</si>
  <si>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</si>
  <si>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</si>
  <si>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</si>
  <si>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</si>
  <si>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</si>
  <si>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</si>
  <si>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</si>
  <si>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</si>
  <si>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</si>
  <si>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</si>
  <si>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</si>
  <si>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</si>
  <si>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</si>
  <si>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</si>
  <si>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</si>
  <si>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</si>
  <si>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</si>
  <si>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</si>
  <si>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</si>
  <si>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</si>
  <si>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</si>
  <si>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</si>
  <si>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</si>
  <si>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</si>
  <si>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</si>
  <si>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</si>
  <si>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</si>
  <si>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</si>
  <si>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</si>
  <si>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</si>
  <si>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</si>
  <si>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</si>
  <si>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</si>
  <si>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</si>
  <si>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</si>
  <si>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</si>
  <si>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</si>
  <si>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</si>
  <si>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</si>
  <si>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</si>
  <si>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</si>
  <si>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</si>
  <si>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</si>
  <si>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</si>
  <si>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</si>
  <si>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</si>
  <si>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</si>
  <si>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</si>
  <si>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</si>
  <si>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</si>
  <si>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</si>
  <si>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</si>
  <si>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</si>
  <si>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</si>
  <si>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</si>
  <si>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</si>
  <si>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</si>
  <si>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</si>
  <si>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</si>
  <si>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</si>
  <si>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</si>
  <si>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</si>
  <si>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</si>
  <si>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</si>
  <si>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</si>
  <si>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</si>
  <si>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</si>
  <si>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</si>
  <si>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</si>
  <si>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</si>
  <si>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</si>
  <si>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</si>
  <si>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</si>
  <si>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</si>
  <si>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</si>
  <si>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</si>
  <si>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</si>
  <si>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</si>
  <si>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</si>
  <si>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</si>
  <si>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</si>
  <si>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</si>
  <si>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</si>
  <si>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</si>
  <si>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</si>
  <si>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</si>
  <si>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</si>
  <si>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</si>
  <si>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</si>
  <si>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</si>
  <si>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</si>
  <si>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</si>
  <si>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</si>
  <si>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</si>
  <si>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</si>
  <si>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</si>
  <si>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</si>
  <si>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</si>
  <si>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</si>
  <si>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</si>
  <si>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</si>
  <si>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</si>
  <si>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</si>
  <si>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</si>
  <si>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</si>
  <si>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</si>
  <si>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</si>
  <si>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</si>
  <si>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</si>
  <si>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</si>
  <si>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</si>
  <si>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</si>
  <si>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</si>
  <si>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</si>
  <si>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</si>
  <si>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</si>
  <si>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</si>
  <si>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</si>
  <si>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</si>
  <si>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</si>
  <si>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</si>
  <si>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</si>
  <si>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</si>
  <si>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</si>
  <si>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</si>
  <si>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</si>
  <si>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</si>
  <si>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</si>
  <si>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</si>
  <si>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</si>
  <si>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</si>
  <si>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</si>
  <si>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</si>
  <si>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</si>
  <si>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</si>
  <si>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</si>
  <si>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01.01.2026 г.</t>
  </si>
  <si>
    <t>Уточненный план на 01.01.2026 год</t>
  </si>
  <si>
    <t xml:space="preserve"> План на 01.01.2026 года</t>
  </si>
  <si>
    <t>Исполнено на 01.01.2026г</t>
  </si>
  <si>
    <t>% исполнения к плану декабря 2025 года</t>
  </si>
  <si>
    <t>000 2 02 19999 10 0000 150</t>
  </si>
  <si>
    <t>Прочие дотации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</si>
</sst>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view="pageBreakPreview" topLeftCell="A90" zoomScale="90" zoomScaleNormal="90" zoomScaleSheetLayoutView="90" workbookViewId="0">
      <selection activeCell="E81" sqref="E81"/>
    </sheetView>
  </sheetViews>
  <sheetFormatPr defaultColWidth="9.140625"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9" t="s">
        <v>0</v>
      </c>
      <c r="B1" s="89"/>
      <c r="C1" s="89"/>
      <c r="D1" s="89"/>
      <c r="E1" s="89"/>
      <c r="F1" s="6"/>
      <c r="G1" s="7"/>
    </row>
    <row r="2" spans="1:7" ht="21" x14ac:dyDescent="0.35">
      <c r="A2" s="86" t="s">
        <v>177</v>
      </c>
      <c r="B2" s="86"/>
      <c r="C2" s="86"/>
      <c r="D2" s="86"/>
      <c r="E2" s="86"/>
      <c r="F2" s="82"/>
      <c r="G2" s="7"/>
    </row>
    <row r="3" spans="1:7" x14ac:dyDescent="0.2">
      <c r="A3" s="8"/>
      <c r="B3" s="9"/>
      <c r="C3" s="10"/>
      <c r="D3" s="10"/>
      <c r="E3" s="11"/>
      <c r="F3" s="11"/>
      <c r="G3" s="7"/>
    </row>
    <row r="4" spans="1:7" ht="13.5" thickBot="1" x14ac:dyDescent="0.25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 x14ac:dyDescent="0.25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 x14ac:dyDescent="0.3">
      <c r="A6" s="16" t="s">
        <v>5</v>
      </c>
      <c r="B6" s="17" t="s">
        <v>6</v>
      </c>
      <c r="C6" s="18">
        <f>SUM(C8+C9+C10+C12+C16)</f>
        <v>3510.2</v>
      </c>
      <c r="D6" s="18">
        <f>SUM(D7+D9+D10+D12+D16)</f>
        <v>3510.2</v>
      </c>
      <c r="E6" s="18">
        <f>SUM(E7+E9+E10+E12+E16)</f>
        <v>3537.5</v>
      </c>
      <c r="F6" s="18">
        <f t="shared" ref="F6:F32" si="0">E6/C6*100</f>
        <v>100.77773346248078</v>
      </c>
      <c r="G6" s="19">
        <f t="shared" ref="G6:G9" si="1">E6/D6*100</f>
        <v>100.77773346248078</v>
      </c>
    </row>
    <row r="7" spans="1:7" s="20" customFormat="1" ht="18" customHeight="1" x14ac:dyDescent="0.25">
      <c r="A7" s="21" t="s">
        <v>7</v>
      </c>
      <c r="B7" s="22" t="s">
        <v>8</v>
      </c>
      <c r="C7" s="23">
        <f>SUM(C8:C8)</f>
        <v>56.9</v>
      </c>
      <c r="D7" s="23">
        <f>SUM(D8:D8)</f>
        <v>56.9</v>
      </c>
      <c r="E7" s="23">
        <f>SUM(E8)</f>
        <v>60.9</v>
      </c>
      <c r="F7" s="23">
        <f t="shared" si="0"/>
        <v>107.0298769771529</v>
      </c>
      <c r="G7" s="24">
        <f t="shared" si="1"/>
        <v>107.0298769771529</v>
      </c>
    </row>
    <row r="8" spans="1:7" ht="19.149999999999999" customHeight="1" x14ac:dyDescent="0.25">
      <c r="A8" s="25" t="s">
        <v>9</v>
      </c>
      <c r="B8" s="26" t="s">
        <v>10</v>
      </c>
      <c r="C8" s="27">
        <v>56.9</v>
      </c>
      <c r="D8" s="27">
        <v>56.9</v>
      </c>
      <c r="E8" s="27">
        <v>60.9</v>
      </c>
      <c r="F8" s="27">
        <f t="shared" si="0"/>
        <v>107.0298769771529</v>
      </c>
      <c r="G8" s="28">
        <f t="shared" si="1"/>
        <v>107.0298769771529</v>
      </c>
    </row>
    <row r="9" spans="1:7" ht="35.25" customHeight="1" x14ac:dyDescent="0.25">
      <c r="A9" s="29" t="s">
        <v>11</v>
      </c>
      <c r="B9" s="30" t="s">
        <v>12</v>
      </c>
      <c r="C9" s="31">
        <v>1069.3</v>
      </c>
      <c r="D9" s="31">
        <v>1069.3</v>
      </c>
      <c r="E9" s="31">
        <v>1085</v>
      </c>
      <c r="F9" s="31">
        <f t="shared" si="0"/>
        <v>101.4682502571776</v>
      </c>
      <c r="G9" s="24">
        <f t="shared" si="1"/>
        <v>101.4682502571776</v>
      </c>
    </row>
    <row r="10" spans="1:7" s="20" customFormat="1" ht="17.25" customHeight="1" x14ac:dyDescent="0.25">
      <c r="A10" s="29" t="s">
        <v>13</v>
      </c>
      <c r="B10" s="30" t="s">
        <v>14</v>
      </c>
      <c r="C10" s="31">
        <f>SUM(C11)</f>
        <v>609.4</v>
      </c>
      <c r="D10" s="31">
        <v>609.4</v>
      </c>
      <c r="E10" s="31">
        <f>SUM(E11)</f>
        <v>609.5</v>
      </c>
      <c r="F10" s="31">
        <f>E10/C10*100</f>
        <v>100.01640958319659</v>
      </c>
      <c r="G10" s="24">
        <f>SUM(G11)</f>
        <v>0</v>
      </c>
    </row>
    <row r="11" spans="1:7" ht="23.45" customHeight="1" x14ac:dyDescent="0.25">
      <c r="A11" s="25" t="s">
        <v>15</v>
      </c>
      <c r="B11" s="26" t="s">
        <v>156</v>
      </c>
      <c r="C11" s="27">
        <v>609.4</v>
      </c>
      <c r="D11" s="27">
        <v>609.4</v>
      </c>
      <c r="E11" s="27">
        <v>609.5</v>
      </c>
      <c r="F11" s="27">
        <f>SUM(F10)</f>
        <v>100.01640958319659</v>
      </c>
      <c r="G11" s="28">
        <v>0</v>
      </c>
    </row>
    <row r="12" spans="1:7" s="20" customFormat="1" ht="19.5" customHeight="1" thickBot="1" x14ac:dyDescent="0.3">
      <c r="A12" s="29" t="s">
        <v>157</v>
      </c>
      <c r="B12" s="30" t="s">
        <v>154</v>
      </c>
      <c r="C12" s="31">
        <f>(C13+C14+C15)</f>
        <v>1478.6</v>
      </c>
      <c r="D12" s="31">
        <f>(D13+D14+D15)</f>
        <v>1478.6</v>
      </c>
      <c r="E12" s="31">
        <f>(E13+E14+E15)</f>
        <v>1486.1</v>
      </c>
      <c r="F12" s="31">
        <f t="shared" si="0"/>
        <v>100.50723657513865</v>
      </c>
      <c r="G12" s="24">
        <f t="shared" ref="G12:G21" si="2">E12/D12*100</f>
        <v>100.50723657513865</v>
      </c>
    </row>
    <row r="13" spans="1:7" s="20" customFormat="1" ht="81.599999999999994" customHeight="1" thickBot="1" x14ac:dyDescent="0.3">
      <c r="A13" s="83" t="s">
        <v>158</v>
      </c>
      <c r="B13" s="26" t="s">
        <v>155</v>
      </c>
      <c r="C13" s="27">
        <v>133</v>
      </c>
      <c r="D13" s="27">
        <v>133</v>
      </c>
      <c r="E13" s="27">
        <v>134</v>
      </c>
      <c r="F13" s="27">
        <f t="shared" si="0"/>
        <v>100.75187969924812</v>
      </c>
      <c r="G13" s="28">
        <f t="shared" si="2"/>
        <v>100.75187969924812</v>
      </c>
    </row>
    <row r="14" spans="1:7" s="20" customFormat="1" ht="78" customHeight="1" thickBot="1" x14ac:dyDescent="0.3">
      <c r="A14" s="84" t="s">
        <v>159</v>
      </c>
      <c r="B14" s="26" t="s">
        <v>161</v>
      </c>
      <c r="C14" s="27">
        <v>982.6</v>
      </c>
      <c r="D14" s="27">
        <v>982.6</v>
      </c>
      <c r="E14" s="27">
        <v>982.6</v>
      </c>
      <c r="F14" s="27">
        <f t="shared" si="0"/>
        <v>100</v>
      </c>
      <c r="G14" s="28">
        <v>0</v>
      </c>
    </row>
    <row r="15" spans="1:7" s="20" customFormat="1" ht="85.15" customHeight="1" thickBot="1" x14ac:dyDescent="0.3">
      <c r="A15" s="84" t="s">
        <v>160</v>
      </c>
      <c r="B15" s="26" t="s">
        <v>162</v>
      </c>
      <c r="C15" s="27">
        <v>363</v>
      </c>
      <c r="D15" s="27">
        <v>363</v>
      </c>
      <c r="E15" s="27">
        <v>369.5</v>
      </c>
      <c r="F15" s="27">
        <f t="shared" si="0"/>
        <v>101.79063360881541</v>
      </c>
      <c r="G15" s="28">
        <v>0</v>
      </c>
    </row>
    <row r="16" spans="1:7" s="20" customFormat="1" ht="47.25" x14ac:dyDescent="0.25">
      <c r="A16" s="29" t="s">
        <v>16</v>
      </c>
      <c r="B16" s="30" t="s">
        <v>17</v>
      </c>
      <c r="C16" s="31">
        <f>SUM(C17+C20)</f>
        <v>296</v>
      </c>
      <c r="D16" s="31">
        <f>SUM(D17+D20)</f>
        <v>296</v>
      </c>
      <c r="E16" s="31">
        <f>SUM(E17+E20)</f>
        <v>296</v>
      </c>
      <c r="F16" s="31">
        <f t="shared" si="0"/>
        <v>100</v>
      </c>
      <c r="G16" s="24">
        <f t="shared" si="2"/>
        <v>100</v>
      </c>
    </row>
    <row r="17" spans="1:7" s="20" customFormat="1" ht="116.25" customHeight="1" x14ac:dyDescent="0.25">
      <c r="A17" s="66" t="s">
        <v>138</v>
      </c>
      <c r="B17" s="30" t="s">
        <v>18</v>
      </c>
      <c r="C17" s="31">
        <f>SUM(C18:C19)</f>
        <v>109.60000000000001</v>
      </c>
      <c r="D17" s="31">
        <f>SUM(D18:D19)</f>
        <v>109.60000000000001</v>
      </c>
      <c r="E17" s="31">
        <f>SUM(E18:E19)</f>
        <v>109.60000000000001</v>
      </c>
      <c r="F17" s="31">
        <f t="shared" si="0"/>
        <v>100</v>
      </c>
      <c r="G17" s="24">
        <f t="shared" si="2"/>
        <v>100</v>
      </c>
    </row>
    <row r="18" spans="1:7" ht="80.45" customHeight="1" x14ac:dyDescent="0.25">
      <c r="A18" s="85" t="s">
        <v>164</v>
      </c>
      <c r="B18" s="26" t="s">
        <v>163</v>
      </c>
      <c r="C18" s="27">
        <v>95.2</v>
      </c>
      <c r="D18" s="27">
        <v>95.2</v>
      </c>
      <c r="E18" s="27">
        <v>95.2</v>
      </c>
      <c r="F18" s="27">
        <f t="shared" si="0"/>
        <v>100</v>
      </c>
      <c r="G18" s="28">
        <f t="shared" si="2"/>
        <v>100</v>
      </c>
    </row>
    <row r="19" spans="1:7" ht="90.75" customHeight="1" x14ac:dyDescent="0.25">
      <c r="A19" s="38" t="s">
        <v>139</v>
      </c>
      <c r="B19" s="26" t="s">
        <v>165</v>
      </c>
      <c r="C19" s="27">
        <v>14.4</v>
      </c>
      <c r="D19" s="27">
        <v>14.4</v>
      </c>
      <c r="E19" s="27">
        <v>14.4</v>
      </c>
      <c r="F19" s="27">
        <f t="shared" si="0"/>
        <v>100</v>
      </c>
      <c r="G19" s="28">
        <f t="shared" si="2"/>
        <v>100</v>
      </c>
    </row>
    <row r="20" spans="1:7" ht="105.75" customHeight="1" x14ac:dyDescent="0.25">
      <c r="A20" s="67" t="s">
        <v>141</v>
      </c>
      <c r="B20" s="39" t="s">
        <v>142</v>
      </c>
      <c r="C20" s="41">
        <v>186.4</v>
      </c>
      <c r="D20" s="41">
        <f>SUM(D21)</f>
        <v>186.4</v>
      </c>
      <c r="E20" s="41">
        <f>SUM(E21)</f>
        <v>186.4</v>
      </c>
      <c r="F20" s="41">
        <f t="shared" si="0"/>
        <v>100</v>
      </c>
      <c r="G20" s="42">
        <f t="shared" si="2"/>
        <v>100</v>
      </c>
    </row>
    <row r="21" spans="1:7" ht="96.75" customHeight="1" thickBot="1" x14ac:dyDescent="0.3">
      <c r="A21" s="25" t="s">
        <v>140</v>
      </c>
      <c r="B21" s="26" t="s">
        <v>173</v>
      </c>
      <c r="C21" s="27">
        <v>186.4</v>
      </c>
      <c r="D21" s="27">
        <v>186.4</v>
      </c>
      <c r="E21" s="27">
        <v>186.4</v>
      </c>
      <c r="F21" s="27">
        <f t="shared" si="0"/>
        <v>100</v>
      </c>
      <c r="G21" s="28">
        <f t="shared" si="2"/>
        <v>100</v>
      </c>
    </row>
    <row r="22" spans="1:7" s="20" customFormat="1" ht="18.75" customHeight="1" thickBot="1" x14ac:dyDescent="0.3">
      <c r="A22" s="32" t="s">
        <v>19</v>
      </c>
      <c r="B22" s="17" t="s">
        <v>20</v>
      </c>
      <c r="C22" s="18">
        <f>SUM(C42+C39+C35+C24)</f>
        <v>2531.8999999999996</v>
      </c>
      <c r="D22" s="18">
        <f>D23+D44</f>
        <v>2531.9</v>
      </c>
      <c r="E22" s="18">
        <f>E23+E44</f>
        <v>2531.9</v>
      </c>
      <c r="F22" s="18">
        <f t="shared" si="0"/>
        <v>100.00000000000003</v>
      </c>
      <c r="G22" s="19">
        <f t="shared" ref="G22:G32" si="3">E22/D22*100</f>
        <v>100</v>
      </c>
    </row>
    <row r="23" spans="1:7" s="20" customFormat="1" ht="54.75" customHeight="1" x14ac:dyDescent="0.25">
      <c r="A23" s="33" t="s">
        <v>21</v>
      </c>
      <c r="B23" s="22" t="s">
        <v>22</v>
      </c>
      <c r="C23" s="23">
        <v>1724.3</v>
      </c>
      <c r="D23" s="23">
        <f>D24+D35+D39+D42</f>
        <v>2531.9</v>
      </c>
      <c r="E23" s="23">
        <f>E24+E35+E39+E42</f>
        <v>2531.9</v>
      </c>
      <c r="F23" s="23">
        <f t="shared" si="0"/>
        <v>146.83639737864641</v>
      </c>
      <c r="G23" s="24">
        <f t="shared" si="3"/>
        <v>100</v>
      </c>
    </row>
    <row r="24" spans="1:7" s="20" customFormat="1" ht="31.5" x14ac:dyDescent="0.25">
      <c r="A24" s="29" t="s">
        <v>23</v>
      </c>
      <c r="B24" s="30" t="s">
        <v>134</v>
      </c>
      <c r="C24" s="31">
        <f>SUM(C25:C34)</f>
        <v>1050.8</v>
      </c>
      <c r="D24" s="31">
        <f>SUM(D25:D34)</f>
        <v>1050.8</v>
      </c>
      <c r="E24" s="31">
        <f>SUM(E25:E34)</f>
        <v>1050.8</v>
      </c>
      <c r="F24" s="31">
        <f t="shared" si="0"/>
        <v>100</v>
      </c>
      <c r="G24" s="24">
        <f t="shared" si="3"/>
        <v>100</v>
      </c>
    </row>
    <row r="25" spans="1:7" ht="31.5" x14ac:dyDescent="0.25">
      <c r="A25" s="25" t="s">
        <v>24</v>
      </c>
      <c r="B25" s="26" t="s">
        <v>171</v>
      </c>
      <c r="C25" s="34">
        <v>266.60000000000002</v>
      </c>
      <c r="D25" s="34">
        <v>266.60000000000002</v>
      </c>
      <c r="E25" s="34">
        <v>266.60000000000002</v>
      </c>
      <c r="F25" s="27">
        <f t="shared" si="0"/>
        <v>100</v>
      </c>
      <c r="G25" s="28">
        <f t="shared" si="3"/>
        <v>100</v>
      </c>
    </row>
    <row r="26" spans="1:7" ht="23.25" hidden="1" customHeight="1" x14ac:dyDescent="0.25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 x14ac:dyDescent="0.25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 x14ac:dyDescent="0.25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 x14ac:dyDescent="0.25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 x14ac:dyDescent="0.25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 x14ac:dyDescent="0.25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 x14ac:dyDescent="0.25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 x14ac:dyDescent="0.25">
      <c r="A33" s="25" t="s">
        <v>25</v>
      </c>
      <c r="B33" s="26" t="s">
        <v>170</v>
      </c>
      <c r="C33" s="34">
        <v>744.3</v>
      </c>
      <c r="D33" s="34">
        <v>744.3</v>
      </c>
      <c r="E33" s="34">
        <v>744.3</v>
      </c>
      <c r="F33" s="27">
        <f>E33/C33*100</f>
        <v>100</v>
      </c>
      <c r="G33" s="28">
        <f>E33/D33*100</f>
        <v>100</v>
      </c>
    </row>
    <row r="34" spans="1:7" ht="18.75" customHeight="1" x14ac:dyDescent="0.25">
      <c r="A34" s="25" t="s">
        <v>183</v>
      </c>
      <c r="B34" s="26" t="s">
        <v>182</v>
      </c>
      <c r="C34" s="34">
        <v>39.9</v>
      </c>
      <c r="D34" s="34">
        <v>39.9</v>
      </c>
      <c r="E34" s="34">
        <v>39.9</v>
      </c>
      <c r="F34" s="27">
        <v>100</v>
      </c>
      <c r="G34" s="28">
        <v>100</v>
      </c>
    </row>
    <row r="35" spans="1:7" ht="31.5" x14ac:dyDescent="0.25">
      <c r="A35" s="29" t="s">
        <v>39</v>
      </c>
      <c r="B35" s="26" t="s">
        <v>135</v>
      </c>
      <c r="C35" s="35">
        <f>SUM(C37)</f>
        <v>744.1</v>
      </c>
      <c r="D35" s="35">
        <f>SUM(D37)</f>
        <v>744.1</v>
      </c>
      <c r="E35" s="35">
        <f>SUM(E36)</f>
        <v>744.1</v>
      </c>
      <c r="F35" s="27">
        <f t="shared" ref="F35:F38" si="4">E35/C35*100</f>
        <v>100</v>
      </c>
      <c r="G35" s="28">
        <f>E35/D35*100</f>
        <v>100</v>
      </c>
    </row>
    <row r="36" spans="1:7" ht="21.75" customHeight="1" x14ac:dyDescent="0.25">
      <c r="A36" s="68" t="s">
        <v>35</v>
      </c>
      <c r="B36" s="69" t="s">
        <v>136</v>
      </c>
      <c r="C36" s="40">
        <f>SUM(C38)</f>
        <v>744.1</v>
      </c>
      <c r="D36" s="40">
        <f>D37</f>
        <v>744.1</v>
      </c>
      <c r="E36" s="40">
        <f>E37</f>
        <v>744.1</v>
      </c>
      <c r="F36" s="41">
        <f t="shared" si="4"/>
        <v>100</v>
      </c>
      <c r="G36" s="42">
        <f t="shared" ref="G36:G38" si="5">E36/D36*100</f>
        <v>100</v>
      </c>
    </row>
    <row r="37" spans="1:7" ht="22.5" customHeight="1" x14ac:dyDescent="0.25">
      <c r="A37" s="36" t="s">
        <v>37</v>
      </c>
      <c r="B37" s="37" t="s">
        <v>169</v>
      </c>
      <c r="C37" s="34">
        <f>SUM(C38)</f>
        <v>744.1</v>
      </c>
      <c r="D37" s="34">
        <f>SUM(D38)</f>
        <v>744.1</v>
      </c>
      <c r="E37" s="34">
        <f>SUM(E38)</f>
        <v>744.1</v>
      </c>
      <c r="F37" s="27">
        <f t="shared" si="4"/>
        <v>100</v>
      </c>
      <c r="G37" s="28">
        <f t="shared" si="5"/>
        <v>100</v>
      </c>
    </row>
    <row r="38" spans="1:7" ht="86.25" customHeight="1" x14ac:dyDescent="0.25">
      <c r="A38" s="25" t="s">
        <v>133</v>
      </c>
      <c r="B38" s="26" t="s">
        <v>168</v>
      </c>
      <c r="C38" s="34">
        <v>744.1</v>
      </c>
      <c r="D38" s="34">
        <v>744.1</v>
      </c>
      <c r="E38" s="34">
        <v>744.1</v>
      </c>
      <c r="F38" s="27">
        <f t="shared" si="4"/>
        <v>100</v>
      </c>
      <c r="G38" s="28">
        <f t="shared" si="5"/>
        <v>100</v>
      </c>
    </row>
    <row r="39" spans="1:7" s="20" customFormat="1" ht="31.5" x14ac:dyDescent="0.25">
      <c r="A39" s="29" t="s">
        <v>40</v>
      </c>
      <c r="B39" s="30" t="s">
        <v>137</v>
      </c>
      <c r="C39" s="31">
        <f>SUM(C40)</f>
        <v>165.2</v>
      </c>
      <c r="D39" s="31">
        <f>SUM(D40)</f>
        <v>165.2</v>
      </c>
      <c r="E39" s="31">
        <f>SUM(E40)</f>
        <v>165.2</v>
      </c>
      <c r="F39" s="31">
        <f>E39/C39*100</f>
        <v>100</v>
      </c>
      <c r="G39" s="24">
        <f>E39/D39*100</f>
        <v>100</v>
      </c>
    </row>
    <row r="40" spans="1:7" ht="51.75" customHeight="1" x14ac:dyDescent="0.25">
      <c r="A40" s="70" t="s">
        <v>144</v>
      </c>
      <c r="B40" s="39" t="s">
        <v>143</v>
      </c>
      <c r="C40" s="40">
        <f>SUM(C41)</f>
        <v>165.2</v>
      </c>
      <c r="D40" s="40">
        <f t="shared" ref="D40:E40" si="6">D41</f>
        <v>165.2</v>
      </c>
      <c r="E40" s="40">
        <f t="shared" si="6"/>
        <v>165.2</v>
      </c>
      <c r="F40" s="41">
        <f t="shared" ref="F40:F45" si="7">E40/C40*100</f>
        <v>100</v>
      </c>
      <c r="G40" s="42">
        <f t="shared" ref="G40:G43" si="8">E40/D40*100</f>
        <v>100</v>
      </c>
    </row>
    <row r="41" spans="1:7" ht="50.25" customHeight="1" x14ac:dyDescent="0.25">
      <c r="A41" s="43" t="s">
        <v>145</v>
      </c>
      <c r="B41" s="26" t="s">
        <v>174</v>
      </c>
      <c r="C41" s="34">
        <v>165.2</v>
      </c>
      <c r="D41" s="34">
        <v>165.2</v>
      </c>
      <c r="E41" s="34">
        <v>165.2</v>
      </c>
      <c r="F41" s="27">
        <f t="shared" si="7"/>
        <v>100</v>
      </c>
      <c r="G41" s="28">
        <f t="shared" si="8"/>
        <v>100</v>
      </c>
    </row>
    <row r="42" spans="1:7" ht="15.6" customHeight="1" thickBot="1" x14ac:dyDescent="0.3">
      <c r="A42" s="77" t="s">
        <v>146</v>
      </c>
      <c r="B42" s="78" t="s">
        <v>147</v>
      </c>
      <c r="C42" s="79">
        <f>C43</f>
        <v>571.79999999999995</v>
      </c>
      <c r="D42" s="79">
        <f t="shared" ref="D42:E42" si="9">D43</f>
        <v>571.79999999999995</v>
      </c>
      <c r="E42" s="79">
        <f t="shared" si="9"/>
        <v>571.79999999999995</v>
      </c>
      <c r="F42" s="73">
        <f t="shared" si="7"/>
        <v>100</v>
      </c>
      <c r="G42" s="72">
        <f t="shared" si="8"/>
        <v>100</v>
      </c>
    </row>
    <row r="43" spans="1:7" ht="18" customHeight="1" thickBot="1" x14ac:dyDescent="0.3">
      <c r="A43" s="74" t="s">
        <v>166</v>
      </c>
      <c r="B43" s="75" t="s">
        <v>167</v>
      </c>
      <c r="C43" s="76">
        <v>571.79999999999995</v>
      </c>
      <c r="D43" s="76">
        <v>571.79999999999995</v>
      </c>
      <c r="E43" s="76">
        <v>571.79999999999995</v>
      </c>
      <c r="F43" s="73">
        <f t="shared" si="7"/>
        <v>100</v>
      </c>
      <c r="G43" s="72">
        <f t="shared" si="8"/>
        <v>100</v>
      </c>
    </row>
    <row r="44" spans="1:7" ht="32.25" customHeight="1" thickBot="1" x14ac:dyDescent="0.3">
      <c r="A44" s="81" t="s">
        <v>152</v>
      </c>
      <c r="B44" s="78" t="s">
        <v>153</v>
      </c>
      <c r="C44" s="79"/>
      <c r="D44" s="79"/>
      <c r="E44" s="79"/>
      <c r="F44" s="80"/>
      <c r="G44" s="76"/>
    </row>
    <row r="45" spans="1:7" s="47" customFormat="1" ht="21" customHeight="1" thickBot="1" x14ac:dyDescent="0.3">
      <c r="A45" s="71" t="s">
        <v>41</v>
      </c>
      <c r="B45" s="44" t="s">
        <v>42</v>
      </c>
      <c r="C45" s="45">
        <f>C22+C6</f>
        <v>6042.0999999999995</v>
      </c>
      <c r="D45" s="45">
        <f>D22+D6</f>
        <v>6042.1</v>
      </c>
      <c r="E45" s="45">
        <f>E22+E6</f>
        <v>6069.4</v>
      </c>
      <c r="F45" s="45">
        <f t="shared" si="7"/>
        <v>100.45182966187254</v>
      </c>
      <c r="G45" s="46">
        <f t="shared" ref="G45" si="10">E45/D45*100</f>
        <v>100.45182966187252</v>
      </c>
    </row>
    <row r="46" spans="1:7" ht="15.75" customHeight="1" x14ac:dyDescent="0.2">
      <c r="A46" s="91" t="s">
        <v>43</v>
      </c>
      <c r="B46" s="91"/>
      <c r="C46" s="91"/>
      <c r="D46" s="91"/>
      <c r="E46" s="91"/>
      <c r="F46" s="91"/>
      <c r="G46" s="91"/>
    </row>
    <row r="47" spans="1:7" ht="15.75" x14ac:dyDescent="0.2">
      <c r="A47" s="49" t="s">
        <v>44</v>
      </c>
      <c r="B47" s="50" t="s">
        <v>45</v>
      </c>
      <c r="C47" s="51">
        <f>SUM(C49:C54)</f>
        <v>2606.6999999999998</v>
      </c>
      <c r="D47" s="51">
        <f>SUM(D49:D54)</f>
        <v>2606.6999999999998</v>
      </c>
      <c r="E47" s="51">
        <f>SUM(E49:E54)</f>
        <v>2606.6999999999998</v>
      </c>
      <c r="F47" s="51">
        <f t="shared" ref="F47:F56" si="11">E47/C47*100</f>
        <v>100</v>
      </c>
      <c r="G47" s="51">
        <f>E47/D47*100</f>
        <v>100</v>
      </c>
    </row>
    <row r="48" spans="1:7" ht="15.75" x14ac:dyDescent="0.2">
      <c r="A48" s="49"/>
      <c r="B48" s="50"/>
      <c r="C48" s="51"/>
      <c r="D48" s="51"/>
      <c r="E48" s="51"/>
      <c r="F48" s="51"/>
      <c r="G48" s="51"/>
    </row>
    <row r="49" spans="1:7" ht="63" x14ac:dyDescent="0.2">
      <c r="A49" s="52" t="s">
        <v>46</v>
      </c>
      <c r="B49" s="53" t="s">
        <v>47</v>
      </c>
      <c r="C49" s="54">
        <v>2606.6999999999998</v>
      </c>
      <c r="D49" s="54">
        <v>2606.6999999999998</v>
      </c>
      <c r="E49" s="54">
        <v>2606.6999999999998</v>
      </c>
      <c r="F49" s="54">
        <f t="shared" si="11"/>
        <v>100</v>
      </c>
      <c r="G49" s="54">
        <f>E49/D49*100</f>
        <v>100</v>
      </c>
    </row>
    <row r="50" spans="1:7" ht="15.75" x14ac:dyDescent="0.2">
      <c r="A50" s="52" t="s">
        <v>132</v>
      </c>
      <c r="B50" s="53" t="s">
        <v>131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47.25" x14ac:dyDescent="0.2">
      <c r="A51" s="52" t="s">
        <v>48</v>
      </c>
      <c r="B51" s="53" t="s">
        <v>49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75" x14ac:dyDescent="0.2">
      <c r="A52" s="52" t="s">
        <v>50</v>
      </c>
      <c r="B52" s="53" t="s">
        <v>51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</row>
    <row r="53" spans="1:7" ht="15.75" x14ac:dyDescent="0.2">
      <c r="A53" s="52" t="s">
        <v>52</v>
      </c>
      <c r="B53" s="53" t="s">
        <v>53</v>
      </c>
      <c r="C53" s="54">
        <v>0</v>
      </c>
      <c r="D53" s="54">
        <v>0</v>
      </c>
      <c r="E53" s="54">
        <v>0</v>
      </c>
      <c r="F53" s="54" t="e">
        <f t="shared" si="11"/>
        <v>#DIV/0!</v>
      </c>
      <c r="G53" s="54">
        <v>0</v>
      </c>
    </row>
    <row r="54" spans="1:7" ht="15.75" x14ac:dyDescent="0.2">
      <c r="A54" s="52" t="s">
        <v>54</v>
      </c>
      <c r="B54" s="53" t="s">
        <v>55</v>
      </c>
      <c r="C54" s="54">
        <v>0</v>
      </c>
      <c r="D54" s="54">
        <v>0</v>
      </c>
      <c r="E54" s="54">
        <v>0</v>
      </c>
      <c r="F54" s="54" t="e">
        <f t="shared" si="11"/>
        <v>#DIV/0!</v>
      </c>
      <c r="G54" s="54">
        <v>0</v>
      </c>
    </row>
    <row r="55" spans="1:7" ht="15.75" x14ac:dyDescent="0.2">
      <c r="A55" s="48" t="s">
        <v>56</v>
      </c>
      <c r="B55" s="50" t="s">
        <v>57</v>
      </c>
      <c r="C55" s="51">
        <f>SUM(C56:C56)</f>
        <v>165.2</v>
      </c>
      <c r="D55" s="51">
        <f>SUM(D56:D56)</f>
        <v>165.2</v>
      </c>
      <c r="E55" s="51">
        <f>SUM(E56:E56)</f>
        <v>165.2</v>
      </c>
      <c r="F55" s="51">
        <f t="shared" si="11"/>
        <v>100</v>
      </c>
      <c r="G55" s="51">
        <f t="shared" ref="G55:G73" si="12">E55/D55*100</f>
        <v>100</v>
      </c>
    </row>
    <row r="56" spans="1:7" ht="15.75" x14ac:dyDescent="0.2">
      <c r="A56" s="52" t="s">
        <v>58</v>
      </c>
      <c r="B56" s="53" t="s">
        <v>59</v>
      </c>
      <c r="C56" s="54">
        <v>165.2</v>
      </c>
      <c r="D56" s="54">
        <v>165.2</v>
      </c>
      <c r="E56" s="54">
        <v>165.2</v>
      </c>
      <c r="F56" s="54">
        <f t="shared" si="11"/>
        <v>100</v>
      </c>
      <c r="G56" s="54">
        <f t="shared" si="12"/>
        <v>100</v>
      </c>
    </row>
    <row r="57" spans="1:7" ht="31.5" x14ac:dyDescent="0.2">
      <c r="A57" s="52" t="s">
        <v>60</v>
      </c>
      <c r="B57" s="50" t="s">
        <v>61</v>
      </c>
      <c r="C57" s="51">
        <f>SUM(C58:C58)</f>
        <v>17</v>
      </c>
      <c r="D57" s="51">
        <f>SUM(D58:D58)</f>
        <v>17</v>
      </c>
      <c r="E57" s="51">
        <f>SUM(E58)</f>
        <v>17</v>
      </c>
      <c r="F57" s="51">
        <f>E57/C57*100</f>
        <v>100</v>
      </c>
      <c r="G57" s="51">
        <v>0</v>
      </c>
    </row>
    <row r="58" spans="1:7" ht="47.25" x14ac:dyDescent="0.2">
      <c r="A58" s="52" t="s">
        <v>149</v>
      </c>
      <c r="B58" s="53" t="s">
        <v>148</v>
      </c>
      <c r="C58" s="54">
        <v>17</v>
      </c>
      <c r="D58" s="54">
        <v>17</v>
      </c>
      <c r="E58" s="54">
        <v>17</v>
      </c>
      <c r="F58" s="51">
        <f>E58/C58*100</f>
        <v>100</v>
      </c>
      <c r="G58" s="51">
        <v>0</v>
      </c>
    </row>
    <row r="59" spans="1:7" ht="15.75" x14ac:dyDescent="0.2">
      <c r="A59" s="48" t="s">
        <v>62</v>
      </c>
      <c r="B59" s="50" t="s">
        <v>63</v>
      </c>
      <c r="C59" s="51">
        <f>SUM(C60:C62)</f>
        <v>2412.3000000000002</v>
      </c>
      <c r="D59" s="51">
        <f>SUM(D60:D62)</f>
        <v>2412.3000000000002</v>
      </c>
      <c r="E59" s="51">
        <f>SUM(E60:E62)</f>
        <v>708.7</v>
      </c>
      <c r="F59" s="51">
        <f>E59/C59*100</f>
        <v>29.378601334825682</v>
      </c>
      <c r="G59" s="51">
        <v>0</v>
      </c>
    </row>
    <row r="60" spans="1:7" ht="15.75" x14ac:dyDescent="0.2">
      <c r="A60" s="52" t="s">
        <v>64</v>
      </c>
      <c r="B60" s="53" t="s">
        <v>65</v>
      </c>
      <c r="C60" s="54">
        <v>0</v>
      </c>
      <c r="D60" s="54">
        <v>0</v>
      </c>
      <c r="E60" s="54">
        <v>0</v>
      </c>
      <c r="F60" s="51">
        <v>0</v>
      </c>
      <c r="G60" s="51">
        <v>0</v>
      </c>
    </row>
    <row r="61" spans="1:7" ht="15.75" x14ac:dyDescent="0.2">
      <c r="A61" s="52" t="s">
        <v>66</v>
      </c>
      <c r="B61" s="53" t="s">
        <v>67</v>
      </c>
      <c r="C61" s="54">
        <v>2412.3000000000002</v>
      </c>
      <c r="D61" s="54">
        <v>2412.3000000000002</v>
      </c>
      <c r="E61" s="54">
        <v>708.7</v>
      </c>
      <c r="F61" s="54">
        <f t="shared" ref="F61:F76" si="13">E61/C61*100</f>
        <v>29.378601334825682</v>
      </c>
      <c r="G61" s="54">
        <v>0</v>
      </c>
    </row>
    <row r="62" spans="1:7" ht="15.75" x14ac:dyDescent="0.2">
      <c r="A62" s="52" t="s">
        <v>68</v>
      </c>
      <c r="B62" s="53" t="s">
        <v>69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</row>
    <row r="63" spans="1:7" ht="15.75" x14ac:dyDescent="0.2">
      <c r="A63" s="48" t="s">
        <v>70</v>
      </c>
      <c r="B63" s="50" t="s">
        <v>71</v>
      </c>
      <c r="C63" s="51">
        <f>SUM(C64:C65)</f>
        <v>30</v>
      </c>
      <c r="D63" s="51">
        <f>SUM(D64:D65)</f>
        <v>30</v>
      </c>
      <c r="E63" s="51">
        <f>E64+E65</f>
        <v>30</v>
      </c>
      <c r="F63" s="51">
        <f>E63/C63*100</f>
        <v>100</v>
      </c>
      <c r="G63" s="51">
        <v>0</v>
      </c>
    </row>
    <row r="64" spans="1:7" ht="15.75" x14ac:dyDescent="0.2">
      <c r="A64" s="52" t="s">
        <v>70</v>
      </c>
      <c r="B64" s="53" t="s">
        <v>176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</row>
    <row r="65" spans="1:7" ht="15.75" x14ac:dyDescent="0.2">
      <c r="A65" s="52" t="s">
        <v>151</v>
      </c>
      <c r="B65" s="53" t="s">
        <v>150</v>
      </c>
      <c r="C65" s="54">
        <v>30</v>
      </c>
      <c r="D65" s="54">
        <v>30</v>
      </c>
      <c r="E65" s="54">
        <v>30</v>
      </c>
      <c r="F65" s="54">
        <v>0</v>
      </c>
      <c r="G65" s="54">
        <v>0</v>
      </c>
    </row>
    <row r="66" spans="1:7" ht="15.75" x14ac:dyDescent="0.2">
      <c r="A66" s="48" t="s">
        <v>72</v>
      </c>
      <c r="B66" s="50" t="s">
        <v>73</v>
      </c>
      <c r="C66" s="51">
        <f>SUM(C67:C71)</f>
        <v>0</v>
      </c>
      <c r="D66" s="51">
        <f>SUM(D67:D71)</f>
        <v>0</v>
      </c>
      <c r="E66" s="51">
        <f>SUM(E67:E71)</f>
        <v>0</v>
      </c>
      <c r="F66" s="51">
        <v>0</v>
      </c>
      <c r="G66" s="51">
        <v>0</v>
      </c>
    </row>
    <row r="67" spans="1:7" ht="15.75" x14ac:dyDescent="0.2">
      <c r="A67" s="52" t="s">
        <v>74</v>
      </c>
      <c r="B67" s="53" t="s">
        <v>75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75" x14ac:dyDescent="0.2">
      <c r="A68" s="52" t="s">
        <v>76</v>
      </c>
      <c r="B68" s="53" t="s">
        <v>77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75" x14ac:dyDescent="0.2">
      <c r="A69" s="52" t="s">
        <v>78</v>
      </c>
      <c r="B69" s="53" t="s">
        <v>79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75" x14ac:dyDescent="0.2">
      <c r="A70" s="52" t="s">
        <v>80</v>
      </c>
      <c r="B70" s="53" t="s">
        <v>81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75" x14ac:dyDescent="0.2">
      <c r="A71" s="52" t="s">
        <v>82</v>
      </c>
      <c r="B71" s="53" t="s">
        <v>83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</row>
    <row r="72" spans="1:7" ht="15.75" x14ac:dyDescent="0.2">
      <c r="A72" s="48" t="s">
        <v>84</v>
      </c>
      <c r="B72" s="50" t="s">
        <v>85</v>
      </c>
      <c r="C72" s="51">
        <f>SUM(C73:C73)</f>
        <v>1947.6</v>
      </c>
      <c r="D72" s="51">
        <f>SUM(D73:D73)</f>
        <v>1947.6</v>
      </c>
      <c r="E72" s="51">
        <f>SUM(E73:E73)</f>
        <v>1947.6</v>
      </c>
      <c r="F72" s="51">
        <f t="shared" si="13"/>
        <v>100</v>
      </c>
      <c r="G72" s="51">
        <f t="shared" si="12"/>
        <v>100</v>
      </c>
    </row>
    <row r="73" spans="1:7" ht="15.75" x14ac:dyDescent="0.2">
      <c r="A73" s="52" t="s">
        <v>86</v>
      </c>
      <c r="B73" s="53" t="s">
        <v>87</v>
      </c>
      <c r="C73" s="54">
        <v>1947.6</v>
      </c>
      <c r="D73" s="54">
        <v>1947.6</v>
      </c>
      <c r="E73" s="54">
        <v>1947.6</v>
      </c>
      <c r="F73" s="54">
        <f t="shared" si="13"/>
        <v>100</v>
      </c>
      <c r="G73" s="54">
        <f t="shared" si="12"/>
        <v>100</v>
      </c>
    </row>
    <row r="74" spans="1:7" ht="15.75" x14ac:dyDescent="0.2">
      <c r="A74" s="48" t="s">
        <v>88</v>
      </c>
      <c r="B74" s="50" t="s">
        <v>89</v>
      </c>
      <c r="C74" s="51">
        <f>SUM(C75:C75)</f>
        <v>203</v>
      </c>
      <c r="D74" s="51">
        <f>SUM(D75:D75)</f>
        <v>203</v>
      </c>
      <c r="E74" s="51">
        <f>SUM(E75:E75)</f>
        <v>203</v>
      </c>
      <c r="F74" s="51">
        <f t="shared" si="13"/>
        <v>100</v>
      </c>
      <c r="G74" s="51">
        <v>0</v>
      </c>
    </row>
    <row r="75" spans="1:7" ht="15.75" x14ac:dyDescent="0.2">
      <c r="A75" s="52" t="s">
        <v>90</v>
      </c>
      <c r="B75" s="53" t="s">
        <v>91</v>
      </c>
      <c r="C75" s="54">
        <v>203</v>
      </c>
      <c r="D75" s="54">
        <v>203</v>
      </c>
      <c r="E75" s="54">
        <v>203</v>
      </c>
      <c r="F75" s="54">
        <f t="shared" si="13"/>
        <v>100</v>
      </c>
      <c r="G75" s="54">
        <v>0</v>
      </c>
    </row>
    <row r="76" spans="1:7" ht="15.75" x14ac:dyDescent="0.2">
      <c r="A76" s="48" t="s">
        <v>92</v>
      </c>
      <c r="B76" s="50" t="s">
        <v>93</v>
      </c>
      <c r="C76" s="51">
        <f>SUM(C74+C72+C63+C59+C57+C55+C47)</f>
        <v>7381.7999999999993</v>
      </c>
      <c r="D76" s="51">
        <f>SUM(D47+D55+D57+D59+D63+D72+D74)</f>
        <v>7381.7999999999993</v>
      </c>
      <c r="E76" s="51">
        <f>SUM(E47+E55+E57+E59+E63+E72+E74)</f>
        <v>5678.1999999999989</v>
      </c>
      <c r="F76" s="51">
        <f t="shared" si="13"/>
        <v>76.921618033541947</v>
      </c>
      <c r="G76" s="51">
        <f>E76/D76*100</f>
        <v>76.921618033541947</v>
      </c>
    </row>
    <row r="77" spans="1:7" ht="15.75" x14ac:dyDescent="0.2">
      <c r="A77" s="92"/>
      <c r="B77" s="92"/>
      <c r="C77" s="92"/>
      <c r="D77" s="92"/>
      <c r="E77" s="92"/>
      <c r="F77" s="92"/>
      <c r="G77" s="92"/>
    </row>
    <row r="78" spans="1:7" ht="31.5" x14ac:dyDescent="0.2">
      <c r="A78" s="48" t="s">
        <v>94</v>
      </c>
      <c r="B78" s="49"/>
      <c r="C78" s="51">
        <f>C45-C76</f>
        <v>-1339.6999999999998</v>
      </c>
      <c r="D78" s="51">
        <f>D45-D76</f>
        <v>-1339.6999999999989</v>
      </c>
      <c r="E78" s="51">
        <f>E45-E76</f>
        <v>391.20000000000073</v>
      </c>
      <c r="F78" s="54"/>
      <c r="G78" s="54"/>
    </row>
    <row r="79" spans="1:7" ht="31.5" x14ac:dyDescent="0.2">
      <c r="A79" s="48" t="s">
        <v>95</v>
      </c>
      <c r="B79" s="49" t="s">
        <v>96</v>
      </c>
      <c r="C79" s="51">
        <v>1339.7</v>
      </c>
      <c r="D79" s="51">
        <v>1339.7</v>
      </c>
      <c r="E79" s="51">
        <v>-391.2</v>
      </c>
      <c r="F79" s="54"/>
      <c r="G79" s="54"/>
    </row>
    <row r="80" spans="1:7" ht="31.5" x14ac:dyDescent="0.2">
      <c r="A80" s="48" t="s">
        <v>97</v>
      </c>
      <c r="B80" s="49" t="s">
        <v>98</v>
      </c>
      <c r="C80" s="51">
        <v>1339.7</v>
      </c>
      <c r="D80" s="51">
        <v>1339.7</v>
      </c>
      <c r="E80" s="51">
        <v>-391.2</v>
      </c>
      <c r="F80" s="54"/>
      <c r="G80" s="54"/>
    </row>
    <row r="81" spans="1:7" ht="31.5" x14ac:dyDescent="0.2">
      <c r="A81" s="52" t="s">
        <v>99</v>
      </c>
      <c r="B81" s="55" t="s">
        <v>100</v>
      </c>
      <c r="C81" s="54"/>
      <c r="D81" s="54"/>
      <c r="E81" s="54"/>
      <c r="F81" s="54"/>
      <c r="G81" s="54"/>
    </row>
    <row r="82" spans="1:7" ht="47.25" x14ac:dyDescent="0.2">
      <c r="A82" s="52" t="s">
        <v>101</v>
      </c>
      <c r="B82" s="55" t="s">
        <v>102</v>
      </c>
      <c r="C82" s="54"/>
      <c r="D82" s="54"/>
      <c r="E82" s="54"/>
      <c r="F82" s="54"/>
      <c r="G82" s="54"/>
    </row>
    <row r="83" spans="1:7" ht="31.5" x14ac:dyDescent="0.2">
      <c r="A83" s="52" t="s">
        <v>103</v>
      </c>
      <c r="B83" s="55" t="s">
        <v>104</v>
      </c>
      <c r="C83" s="54"/>
      <c r="D83" s="54"/>
      <c r="E83" s="54"/>
      <c r="F83" s="54"/>
      <c r="G83" s="54"/>
    </row>
    <row r="84" spans="1:7" ht="47.25" x14ac:dyDescent="0.2">
      <c r="A84" s="52" t="s">
        <v>105</v>
      </c>
      <c r="B84" s="55" t="s">
        <v>106</v>
      </c>
      <c r="C84" s="54"/>
      <c r="D84" s="54"/>
      <c r="E84" s="54"/>
      <c r="F84" s="54"/>
      <c r="G84" s="54"/>
    </row>
    <row r="85" spans="1:7" ht="31.5" x14ac:dyDescent="0.2">
      <c r="A85" s="56" t="s">
        <v>107</v>
      </c>
      <c r="B85" s="57" t="s">
        <v>108</v>
      </c>
      <c r="C85" s="58"/>
      <c r="D85" s="58"/>
      <c r="E85" s="58"/>
      <c r="F85" s="54"/>
      <c r="G85" s="54"/>
    </row>
    <row r="86" spans="1:7" ht="63" x14ac:dyDescent="0.2">
      <c r="A86" s="52" t="s">
        <v>109</v>
      </c>
      <c r="B86" s="55" t="s">
        <v>110</v>
      </c>
      <c r="C86" s="54"/>
      <c r="D86" s="54"/>
      <c r="E86" s="54"/>
      <c r="F86" s="59"/>
      <c r="G86" s="59"/>
    </row>
    <row r="87" spans="1:7" ht="63" x14ac:dyDescent="0.2">
      <c r="A87" s="52" t="s">
        <v>109</v>
      </c>
      <c r="B87" s="55" t="s">
        <v>111</v>
      </c>
      <c r="C87" s="59"/>
      <c r="D87" s="59"/>
      <c r="E87" s="59"/>
      <c r="F87" s="59"/>
      <c r="G87" s="59"/>
    </row>
    <row r="88" spans="1:7" ht="31.5" x14ac:dyDescent="0.2">
      <c r="A88" s="52" t="s">
        <v>112</v>
      </c>
      <c r="B88" s="55" t="s">
        <v>113</v>
      </c>
      <c r="C88" s="54"/>
      <c r="D88" s="54"/>
      <c r="E88" s="54"/>
      <c r="F88" s="54"/>
      <c r="G88" s="54"/>
    </row>
    <row r="89" spans="1:7" ht="47.25" x14ac:dyDescent="0.2">
      <c r="A89" s="52" t="s">
        <v>114</v>
      </c>
      <c r="B89" s="55" t="s">
        <v>115</v>
      </c>
      <c r="C89" s="54"/>
      <c r="D89" s="54"/>
      <c r="E89" s="54"/>
      <c r="F89" s="54"/>
      <c r="G89" s="54"/>
    </row>
    <row r="90" spans="1:7" ht="31.5" x14ac:dyDescent="0.2">
      <c r="A90" s="60" t="s">
        <v>116</v>
      </c>
      <c r="B90" s="55" t="s">
        <v>117</v>
      </c>
      <c r="C90" s="54"/>
      <c r="D90" s="54"/>
      <c r="E90" s="54"/>
      <c r="F90" s="54"/>
      <c r="G90" s="54"/>
    </row>
    <row r="91" spans="1:7" ht="15.75" x14ac:dyDescent="0.2">
      <c r="A91" s="60" t="s">
        <v>118</v>
      </c>
      <c r="B91" s="55" t="s">
        <v>119</v>
      </c>
      <c r="C91" s="54"/>
      <c r="D91" s="54"/>
      <c r="E91" s="54"/>
      <c r="F91" s="54"/>
      <c r="G91" s="54"/>
    </row>
    <row r="92" spans="1:7" ht="31.5" x14ac:dyDescent="0.2">
      <c r="A92" s="60" t="s">
        <v>120</v>
      </c>
      <c r="B92" s="55" t="s">
        <v>121</v>
      </c>
      <c r="C92" s="54"/>
      <c r="D92" s="54"/>
      <c r="E92" s="54"/>
      <c r="F92" s="54"/>
      <c r="G92" s="54"/>
    </row>
    <row r="93" spans="1:7" ht="31.5" x14ac:dyDescent="0.2">
      <c r="A93" s="52" t="s">
        <v>122</v>
      </c>
      <c r="B93" s="55" t="s">
        <v>123</v>
      </c>
      <c r="C93" s="54"/>
      <c r="D93" s="54"/>
      <c r="E93" s="54"/>
      <c r="F93" s="54"/>
      <c r="G93" s="54"/>
    </row>
    <row r="94" spans="1:7" ht="94.5" x14ac:dyDescent="0.2">
      <c r="A94" s="60" t="s">
        <v>124</v>
      </c>
      <c r="B94" s="55" t="s">
        <v>125</v>
      </c>
      <c r="C94" s="54"/>
      <c r="D94" s="54"/>
      <c r="E94" s="54"/>
      <c r="F94" s="54"/>
      <c r="G94" s="54"/>
    </row>
    <row r="95" spans="1:7" ht="31.5" x14ac:dyDescent="0.2">
      <c r="A95" s="60" t="s">
        <v>126</v>
      </c>
      <c r="B95" s="55" t="s">
        <v>127</v>
      </c>
      <c r="C95" s="54"/>
      <c r="D95" s="54"/>
      <c r="E95" s="54"/>
      <c r="F95" s="54"/>
      <c r="G95" s="54"/>
    </row>
    <row r="96" spans="1:7" ht="15.75" x14ac:dyDescent="0.2">
      <c r="A96" s="48" t="s">
        <v>128</v>
      </c>
      <c r="B96" s="49" t="s">
        <v>129</v>
      </c>
      <c r="C96" s="51">
        <v>0</v>
      </c>
      <c r="D96" s="51">
        <v>0</v>
      </c>
      <c r="E96" s="51">
        <v>0</v>
      </c>
      <c r="F96" s="54"/>
      <c r="G96" s="54"/>
    </row>
    <row r="97" spans="1:7" ht="15.75" x14ac:dyDescent="0.2">
      <c r="A97" s="61"/>
      <c r="B97" s="61"/>
      <c r="C97" s="62"/>
      <c r="D97" s="62"/>
      <c r="E97" s="62"/>
      <c r="F97" s="63"/>
      <c r="G97" s="63"/>
    </row>
    <row r="98" spans="1:7" ht="3" customHeight="1" x14ac:dyDescent="0.2">
      <c r="A98" s="61"/>
      <c r="B98" s="61"/>
      <c r="C98" s="62"/>
      <c r="D98" s="62"/>
      <c r="E98" s="62"/>
      <c r="F98" s="63"/>
      <c r="G98" s="63"/>
    </row>
    <row r="99" spans="1:7" ht="15.75" hidden="1" x14ac:dyDescent="0.2">
      <c r="A99" s="61"/>
      <c r="B99" s="61"/>
      <c r="C99" s="62"/>
      <c r="D99" s="62"/>
      <c r="E99" s="62"/>
      <c r="F99" s="63"/>
      <c r="G99" s="63"/>
    </row>
    <row r="100" spans="1:7" ht="15.75" x14ac:dyDescent="0.2">
      <c r="A100" s="87" t="s">
        <v>172</v>
      </c>
      <c r="B100" s="87"/>
      <c r="C100" s="88" t="s">
        <v>130</v>
      </c>
      <c r="D100" s="88"/>
      <c r="E100" s="64" t="s">
        <v>175</v>
      </c>
      <c r="F100" s="65"/>
      <c r="G100" s="63"/>
    </row>
  </sheetData>
  <sheetProtection selectLockedCells="1" selectUnlockedCells="1"/>
  <mergeCells count="6">
    <mergeCell ref="A100:B100"/>
    <mergeCell ref="C100:D100"/>
    <mergeCell ref="A1:E1"/>
    <mergeCell ref="E4:G4"/>
    <mergeCell ref="A46:G46"/>
    <mergeCell ref="A77:G77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01.09.2025</vt:lpstr>
      <vt:lpstr>'на 01.09.2025'!Excel_BuiltIn__FilterDatabase</vt:lpstr>
      <vt:lpstr>'на 01.09.2025'!Заголовки_для_печати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Дом</cp:lastModifiedBy>
  <cp:lastPrinted>2022-01-21T11:40:16Z</cp:lastPrinted>
  <dcterms:created xsi:type="dcterms:W3CDTF">2017-12-08T11:16:10Z</dcterms:created>
  <dcterms:modified xsi:type="dcterms:W3CDTF">2026-01-12T12:49:58Z</dcterms:modified>
</cp:coreProperties>
</file>