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2.2023" sheetId="1" r:id="rId1"/>
  </sheets>
  <definedNames>
    <definedName name="Excel_BuiltIn__FilterDatabase" localSheetId="0">'01.02.2023'!$A$5:$E$5</definedName>
    <definedName name="_xlnm.Print_Titles" localSheetId="0">'01.02.2023'!$5:$5</definedName>
  </definedNames>
  <calcPr calcId="124519"/>
</workbook>
</file>

<file path=xl/calcChain.xml><?xml version="1.0" encoding="utf-8"?>
<calcChain xmlns="http://schemas.openxmlformats.org/spreadsheetml/2006/main">
  <c r="E75" i="1"/>
  <c r="E34"/>
  <c r="E36"/>
  <c r="E38"/>
  <c r="D75"/>
  <c r="D34"/>
  <c r="D36"/>
  <c r="D38"/>
  <c r="C75"/>
  <c r="C36"/>
  <c r="C34" s="1"/>
  <c r="D39"/>
  <c r="G10"/>
  <c r="E10"/>
  <c r="C10"/>
  <c r="C35" l="1"/>
  <c r="D41"/>
  <c r="E41"/>
  <c r="C41"/>
  <c r="E24" l="1"/>
  <c r="D24"/>
  <c r="C24"/>
  <c r="D90"/>
  <c r="C12"/>
  <c r="D20"/>
  <c r="D58"/>
  <c r="E62" l="1"/>
  <c r="D62"/>
  <c r="C62"/>
  <c r="E39" l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C93"/>
  <c r="C92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D73"/>
  <c r="C73"/>
  <c r="C71"/>
  <c r="D65"/>
  <c r="C65"/>
  <c r="E90"/>
  <c r="E89" s="1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C79" s="1"/>
  <c r="E84"/>
  <c r="E79" s="1"/>
  <c r="C90"/>
  <c r="C89" s="1"/>
  <c r="E93"/>
  <c r="E92" s="1"/>
  <c r="F17"/>
  <c r="G12" l="1"/>
  <c r="E6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<sst xmlns="http://schemas.openxmlformats.org/spreadsheetml/2006/main" count="187" uniqueCount="182">
  <si>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</si>
  <si>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</si>
  <si>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</si>
  <si>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</si>
  <si>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</si>
  <si>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</si>
  <si>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</si>
  <si>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</si>
  <si>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</si>
  <si>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</si>
  <si>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</si>
  <si>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</si>
  <si>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</si>
  <si>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</si>
  <si>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</si>
  <si>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</si>
  <si>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</si>
  <si>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</si>
  <si>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</si>
  <si>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</si>
  <si>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</si>
  <si>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</si>
  <si>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</si>
  <si>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</si>
  <si>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</si>
  <si>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</si>
  <si>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</si>
  <si>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</si>
  <si>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</si>
  <si>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</si>
  <si>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</si>
  <si>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</si>
  <si>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</si>
  <si>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</si>
  <si>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</si>
  <si>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</si>
  <si>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</si>
  <si>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</si>
  <si>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</si>
  <si>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</si>
  <si>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</si>
  <si>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</si>
  <si>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</si>
  <si>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</si>
  <si>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</si>
  <si>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</si>
  <si>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</si>
  <si>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</si>
  <si>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</si>
  <si>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</si>
  <si>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</si>
  <si>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</si>
  <si>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</si>
  <si>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</si>
  <si>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</si>
  <si>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</si>
  <si>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</si>
  <si>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</si>
  <si>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</si>
  <si>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</si>
  <si>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</si>
  <si>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</si>
  <si>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</si>
  <si>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</si>
  <si>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</si>
  <si>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</si>
  <si>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</si>
  <si>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</si>
  <si>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</si>
  <si>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</si>
  <si>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</si>
  <si>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</si>
  <si>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</si>
  <si>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</si>
  <si>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</si>
  <si>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</si>
  <si>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</si>
  <si>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</si>
  <si>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</si>
  <si>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</si>
  <si>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</si>
  <si>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</si>
  <si>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</si>
  <si>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</si>
  <si>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</si>
  <si>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</si>
  <si>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</si>
  <si>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</si>
  <si>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</si>
  <si>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</si>
  <si>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</si>
  <si>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</si>
  <si>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</si>
  <si>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</si>
  <si>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</si>
  <si>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</si>
  <si>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</si>
  <si>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</si>
  <si>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</si>
  <si>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</si>
  <si>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</si>
  <si>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</si>
  <si>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</si>
  <si>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</si>
  <si>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</si>
  <si>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</si>
  <si>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</si>
  <si>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</si>
  <si>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</si>
  <si>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</si>
  <si>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</si>
  <si>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</si>
  <si>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</si>
  <si>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</si>
  <si>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</si>
  <si>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</si>
  <si>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</si>
  <si>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</si>
  <si>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</si>
  <si>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</si>
  <si>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</si>
  <si>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</si>
  <si>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</si>
  <si>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</si>
  <si>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</si>
  <si>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</si>
  <si>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</si>
  <si>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</si>
  <si>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</si>
  <si>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</si>
  <si>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</si>
  <si>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</si>
  <si>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</si>
  <si>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</si>
  <si>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</si>
  <si>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</si>
  <si>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</si>
  <si>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</si>
  <si>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</si>
  <si>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</si>
  <si>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</si>
  <si>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</si>
  <si>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</si>
  <si>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</si>
  <si>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</si>
  <si>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</si>
  <si>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</si>
  <si>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</si>
  <si>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</si>
  <si>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</si>
  <si>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</si>
  <si>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</si>
  <si>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</si>
  <si>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% исполнения к плану января 2023 года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</si>
  <si>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</si>
  <si>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</si>
  <si>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об исполнении  бюджета  Майского сельсовета Малосердобинского  района  на  01.02.2023 г.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</si>
  <si>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</si>
  <si>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</si>
  <si>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</si>
  <si>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</si>
  <si>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</si>
  <si>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</si>
  <si>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</si>
  <si>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</si>
  <si>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</si>
  <si>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</si>
  <si>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</si>
  <si>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</si>
  <si>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</si>
  <si>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</si>
  <si>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</si>
  <si>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</si>
  <si>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</si>
  <si>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</si>
  <si>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Уточненный план на 01.02.2023 год</t>
  </si>
  <si>
    <t xml:space="preserve"> План на 01.02.2023 года</t>
  </si>
  <si>
    <t>Исполнено на 01.02.2023г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</si>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</sst>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0" zoomScaleNormal="90" zoomScaleSheetLayoutView="100" workbookViewId="0">
      <selection activeCell="E96" sqref="E96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156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175</v>
      </c>
      <c r="D5" s="14" t="s">
        <v>176</v>
      </c>
      <c r="E5" s="14" t="s">
        <v>177</v>
      </c>
      <c r="F5" s="13" t="s">
        <v>4</v>
      </c>
      <c r="G5" s="15" t="s">
        <v>153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2816.2999999999997</v>
      </c>
      <c r="D6" s="18">
        <f>SUM(D7+D9+D10+D12+D16)</f>
        <v>71.7</v>
      </c>
      <c r="E6" s="18">
        <f>SUM(E8+E9+E12+E16)</f>
        <v>64.7</v>
      </c>
      <c r="F6" s="18">
        <f t="shared" ref="F6:F32" si="0">E6/C6*100</f>
        <v>2.2973404821929484</v>
      </c>
      <c r="G6" s="19">
        <f t="shared" ref="G6:G9" si="1">E6/D6*100</f>
        <v>90.237099023709902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SUM(D8:D8)</f>
        <v>1</v>
      </c>
      <c r="E7" s="23">
        <f>SUM(E8:E8)</f>
        <v>1.1000000000000001</v>
      </c>
      <c r="F7" s="23">
        <f t="shared" si="0"/>
        <v>3.9007092198581561</v>
      </c>
      <c r="G7" s="24">
        <f t="shared" si="1"/>
        <v>110.00000000000001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1</v>
      </c>
      <c r="E8" s="27">
        <v>1.1000000000000001</v>
      </c>
      <c r="F8" s="27">
        <f t="shared" si="0"/>
        <v>3.9007092198581561</v>
      </c>
      <c r="G8" s="28">
        <f t="shared" si="1"/>
        <v>110.00000000000001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36</v>
      </c>
      <c r="E9" s="31">
        <v>35.799999999999997</v>
      </c>
      <c r="F9" s="31">
        <f t="shared" si="0"/>
        <v>4.2874251497005984</v>
      </c>
      <c r="G9" s="24">
        <f t="shared" si="1"/>
        <v>99.444444444444429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0</v>
      </c>
      <c r="E10" s="31">
        <f>SUM(E11)</f>
        <v>0</v>
      </c>
      <c r="F10" s="31">
        <f t="shared" si="0"/>
        <v>0</v>
      </c>
      <c r="G10" s="24">
        <f>SUM(G11)</f>
        <v>0</v>
      </c>
    </row>
    <row r="11" spans="1:7" ht="18" customHeight="1">
      <c r="A11" s="25" t="s">
        <v>15</v>
      </c>
      <c r="B11" s="26" t="s">
        <v>159</v>
      </c>
      <c r="C11" s="27">
        <v>321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160</v>
      </c>
      <c r="B12" s="30" t="s">
        <v>157</v>
      </c>
      <c r="C12" s="31">
        <f>(C13+C14+C15)</f>
        <v>1338.5</v>
      </c>
      <c r="D12" s="31">
        <f>(D13+D14+D15)</f>
        <v>26</v>
      </c>
      <c r="E12" s="31">
        <f>(E13+E14+E15)</f>
        <v>19.100000000000001</v>
      </c>
      <c r="F12" s="31">
        <f t="shared" si="0"/>
        <v>1.4269704893537543</v>
      </c>
      <c r="G12" s="24">
        <f t="shared" ref="G12:G21" si="2">E12/D12*100</f>
        <v>73.461538461538467</v>
      </c>
    </row>
    <row r="13" spans="1:7" s="20" customFormat="1" ht="81.599999999999994" customHeight="1" thickBot="1">
      <c r="A13" s="83" t="s">
        <v>161</v>
      </c>
      <c r="B13" s="26" t="s">
        <v>158</v>
      </c>
      <c r="C13" s="27">
        <v>127.7</v>
      </c>
      <c r="D13" s="27">
        <v>26</v>
      </c>
      <c r="E13" s="27">
        <v>26.8</v>
      </c>
      <c r="F13" s="27">
        <f t="shared" si="0"/>
        <v>20.986687548942832</v>
      </c>
      <c r="G13" s="28">
        <f t="shared" si="2"/>
        <v>103.07692307692309</v>
      </c>
    </row>
    <row r="14" spans="1:7" s="20" customFormat="1" ht="78" customHeight="1" thickBot="1">
      <c r="A14" s="84" t="s">
        <v>162</v>
      </c>
      <c r="B14" s="26" t="s">
        <v>164</v>
      </c>
      <c r="C14" s="27">
        <v>935.2</v>
      </c>
      <c r="D14" s="27">
        <v>0</v>
      </c>
      <c r="E14" s="27">
        <v>0</v>
      </c>
      <c r="F14" s="27">
        <f t="shared" si="0"/>
        <v>0</v>
      </c>
      <c r="G14" s="28">
        <v>0</v>
      </c>
    </row>
    <row r="15" spans="1:7" s="20" customFormat="1" ht="85.2" customHeight="1" thickBot="1">
      <c r="A15" s="84" t="s">
        <v>163</v>
      </c>
      <c r="B15" s="26" t="s">
        <v>165</v>
      </c>
      <c r="C15" s="27">
        <v>275.60000000000002</v>
      </c>
      <c r="D15" s="27">
        <v>0</v>
      </c>
      <c r="E15" s="27">
        <v>-7.7</v>
      </c>
      <c r="F15" s="27">
        <f t="shared" si="0"/>
        <v>-2.7939042089985486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8.6999999999999993</v>
      </c>
      <c r="E16" s="31">
        <f>SUM(E17+E20)</f>
        <v>8.6999999999999993</v>
      </c>
      <c r="F16" s="31">
        <f t="shared" si="0"/>
        <v>2.9632152588555853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135.19999999999999</v>
      </c>
      <c r="D17" s="31">
        <f>SUM(D18:D19)</f>
        <v>8.6999999999999993</v>
      </c>
      <c r="E17" s="31">
        <f>SUM(E18:E19)</f>
        <v>8.6999999999999993</v>
      </c>
      <c r="F17" s="31">
        <f t="shared" si="0"/>
        <v>6.4349112426035502</v>
      </c>
      <c r="G17" s="24">
        <f t="shared" si="2"/>
        <v>100</v>
      </c>
    </row>
    <row r="18" spans="1:7" ht="80.400000000000006" customHeight="1">
      <c r="A18" s="85" t="s">
        <v>167</v>
      </c>
      <c r="B18" s="26" t="s">
        <v>166</v>
      </c>
      <c r="C18" s="27">
        <v>120.8</v>
      </c>
      <c r="D18" s="27">
        <v>7.5</v>
      </c>
      <c r="E18" s="27">
        <v>7.5</v>
      </c>
      <c r="F18" s="27">
        <f t="shared" si="0"/>
        <v>6.2086092715231791</v>
      </c>
      <c r="G18" s="28">
        <f t="shared" si="2"/>
        <v>100</v>
      </c>
    </row>
    <row r="19" spans="1:7" ht="90.75" customHeight="1">
      <c r="A19" s="38" t="s">
        <v>139</v>
      </c>
      <c r="B19" s="26" t="s">
        <v>168</v>
      </c>
      <c r="C19" s="27">
        <v>14.4</v>
      </c>
      <c r="D19" s="27">
        <v>1.2</v>
      </c>
      <c r="E19" s="27">
        <v>1.2</v>
      </c>
      <c r="F19" s="27">
        <f t="shared" si="0"/>
        <v>8.3333333333333321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158.4</v>
      </c>
      <c r="D20" s="41">
        <f>D21</f>
        <v>0</v>
      </c>
      <c r="E20" s="41">
        <v>0</v>
      </c>
      <c r="F20" s="41">
        <f t="shared" si="0"/>
        <v>0</v>
      </c>
      <c r="G20" s="42" t="e">
        <f t="shared" si="2"/>
        <v>#DIV/0!</v>
      </c>
    </row>
    <row r="21" spans="1:7" ht="96.75" customHeight="1" thickBot="1">
      <c r="A21" s="25" t="s">
        <v>140</v>
      </c>
      <c r="B21" s="26" t="s">
        <v>180</v>
      </c>
      <c r="C21" s="27">
        <v>158.4</v>
      </c>
      <c r="D21" s="27">
        <v>0</v>
      </c>
      <c r="E21" s="27">
        <v>0</v>
      </c>
      <c r="F21" s="27">
        <f t="shared" si="0"/>
        <v>0</v>
      </c>
      <c r="G21" s="28" t="e">
        <f t="shared" si="2"/>
        <v>#DIV/0!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1520.1</v>
      </c>
      <c r="D22" s="18">
        <f>D23+D43</f>
        <v>120.8</v>
      </c>
      <c r="E22" s="18">
        <f>E23+E43</f>
        <v>120.8</v>
      </c>
      <c r="F22" s="18">
        <f t="shared" si="0"/>
        <v>7.9468456022630098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3.169014084507042</v>
      </c>
      <c r="D23" s="23">
        <f>D24+D34+D38+D41</f>
        <v>120.8</v>
      </c>
      <c r="E23" s="23">
        <f>E24+E34+E38+E41</f>
        <v>120.8</v>
      </c>
      <c r="F23" s="23">
        <f t="shared" si="0"/>
        <v>3811.911111111111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904.2</v>
      </c>
      <c r="D24" s="31">
        <f>D25+D33</f>
        <v>75.300000000000011</v>
      </c>
      <c r="E24" s="31">
        <f>E25+E33</f>
        <v>75.300000000000011</v>
      </c>
      <c r="F24" s="31">
        <f t="shared" si="0"/>
        <v>8.3278035832780368</v>
      </c>
      <c r="G24" s="24">
        <f t="shared" si="3"/>
        <v>100</v>
      </c>
    </row>
    <row r="25" spans="1:7" ht="31.2">
      <c r="A25" s="25" t="s">
        <v>24</v>
      </c>
      <c r="B25" s="26" t="s">
        <v>174</v>
      </c>
      <c r="C25" s="34">
        <v>271.2</v>
      </c>
      <c r="D25" s="34">
        <v>22.6</v>
      </c>
      <c r="E25" s="34">
        <v>22.6</v>
      </c>
      <c r="F25" s="27">
        <f t="shared" si="0"/>
        <v>8.3333333333333339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173</v>
      </c>
      <c r="C33" s="34">
        <v>633</v>
      </c>
      <c r="D33" s="34">
        <v>52.7</v>
      </c>
      <c r="E33" s="34">
        <v>52.7</v>
      </c>
      <c r="F33" s="27">
        <f>E33/C33*100</f>
        <v>8.3254344391785153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475.2</v>
      </c>
      <c r="D34" s="35">
        <f>SUM(D36)</f>
        <v>39.6</v>
      </c>
      <c r="E34" s="35">
        <f>SUM(E35)</f>
        <v>39.6</v>
      </c>
      <c r="F34" s="27">
        <f t="shared" ref="F34:F37" si="4">E34/C34*100</f>
        <v>8.3333333333333339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475.2</v>
      </c>
      <c r="D35" s="40">
        <f>D36</f>
        <v>39.6</v>
      </c>
      <c r="E35" s="40">
        <f>E36</f>
        <v>39.6</v>
      </c>
      <c r="F35" s="41">
        <f t="shared" si="4"/>
        <v>8.3333333333333339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172</v>
      </c>
      <c r="C36" s="34">
        <f>SUM(C37)</f>
        <v>475.2</v>
      </c>
      <c r="D36" s="34">
        <f>SUM(D37)</f>
        <v>39.6</v>
      </c>
      <c r="E36" s="34">
        <f>SUM(E37)</f>
        <v>39.6</v>
      </c>
      <c r="F36" s="27">
        <f t="shared" si="4"/>
        <v>8.3333333333333339</v>
      </c>
      <c r="G36" s="28">
        <f t="shared" si="5"/>
        <v>100</v>
      </c>
    </row>
    <row r="37" spans="1:7" ht="86.25" customHeight="1">
      <c r="A37" s="25" t="s">
        <v>133</v>
      </c>
      <c r="B37" s="26" t="s">
        <v>171</v>
      </c>
      <c r="C37" s="34">
        <v>475.2</v>
      </c>
      <c r="D37" s="34">
        <v>39.6</v>
      </c>
      <c r="E37" s="34">
        <v>39.6</v>
      </c>
      <c r="F37" s="27">
        <f t="shared" si="4"/>
        <v>8.3333333333333339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113.6</v>
      </c>
      <c r="D38" s="31">
        <f>SUM(D39)</f>
        <v>3.6</v>
      </c>
      <c r="E38" s="31">
        <f>SUM(E39)</f>
        <v>3.6</v>
      </c>
      <c r="F38" s="31">
        <f>E38/C38*100</f>
        <v>3.169014084507042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113.6</v>
      </c>
      <c r="D39" s="40">
        <f t="shared" ref="D39:E39" si="6">D40</f>
        <v>3.6</v>
      </c>
      <c r="E39" s="40">
        <f t="shared" si="6"/>
        <v>3.6</v>
      </c>
      <c r="F39" s="41">
        <f t="shared" ref="F39:F44" si="7">E39/C39*100</f>
        <v>3.169014084507042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181</v>
      </c>
      <c r="C40" s="34">
        <v>113.6</v>
      </c>
      <c r="D40" s="34">
        <v>3.6</v>
      </c>
      <c r="E40" s="34">
        <v>3.6</v>
      </c>
      <c r="F40" s="27">
        <f t="shared" si="7"/>
        <v>3.169014084507042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27.1</v>
      </c>
      <c r="D41" s="79">
        <f t="shared" ref="D41:E41" si="9">D42</f>
        <v>2.2999999999999998</v>
      </c>
      <c r="E41" s="79">
        <f t="shared" si="9"/>
        <v>2.2999999999999998</v>
      </c>
      <c r="F41" s="73">
        <f t="shared" si="7"/>
        <v>8.4870848708487081</v>
      </c>
      <c r="G41" s="72">
        <f t="shared" si="8"/>
        <v>100</v>
      </c>
    </row>
    <row r="42" spans="1:7" ht="18" customHeight="1" thickBot="1">
      <c r="A42" s="74" t="s">
        <v>169</v>
      </c>
      <c r="B42" s="75" t="s">
        <v>170</v>
      </c>
      <c r="C42" s="76">
        <v>27.1</v>
      </c>
      <c r="D42" s="76">
        <v>2.2999999999999998</v>
      </c>
      <c r="E42" s="76">
        <v>2.2999999999999998</v>
      </c>
      <c r="F42" s="73">
        <f t="shared" si="7"/>
        <v>8.4870848708487081</v>
      </c>
      <c r="G42" s="72">
        <f t="shared" si="8"/>
        <v>100</v>
      </c>
    </row>
    <row r="43" spans="1:7" ht="32.25" customHeight="1" thickBot="1">
      <c r="A43" s="81" t="s">
        <v>154</v>
      </c>
      <c r="B43" s="78" t="s">
        <v>155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4336.3999999999996</v>
      </c>
      <c r="D44" s="45">
        <f>D22+D6</f>
        <v>192.5</v>
      </c>
      <c r="E44" s="45">
        <f>E22+E6</f>
        <v>185.5</v>
      </c>
      <c r="F44" s="45">
        <f t="shared" si="7"/>
        <v>4.277741905728254</v>
      </c>
      <c r="G44" s="46">
        <f t="shared" ref="G44" si="10">E44/D44*100</f>
        <v>96.36363636363636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2418.1</v>
      </c>
      <c r="D46" s="51">
        <f>SUM(D48:D53)</f>
        <v>59.1</v>
      </c>
      <c r="E46" s="51">
        <f>SUM(E48:E53)</f>
        <v>59.1</v>
      </c>
      <c r="F46" s="51">
        <f t="shared" ref="F46:F55" si="11">E46/C46*100</f>
        <v>2.4440676564244654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2416.1</v>
      </c>
      <c r="D48" s="54">
        <v>59.1</v>
      </c>
      <c r="E48" s="54">
        <v>59.1</v>
      </c>
      <c r="F48" s="54">
        <f t="shared" si="11"/>
        <v>2.4460908074996897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1.9</v>
      </c>
      <c r="E54" s="51">
        <f>SUM(E55:E55)</f>
        <v>1.9</v>
      </c>
      <c r="F54" s="51">
        <f t="shared" si="11"/>
        <v>1.6725352112676055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1.9</v>
      </c>
      <c r="E55" s="54">
        <v>1.9</v>
      </c>
      <c r="F55" s="54">
        <f t="shared" si="11"/>
        <v>1.6725352112676055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0</v>
      </c>
      <c r="E58" s="51">
        <f>SUM(E59:E61)</f>
        <v>0</v>
      </c>
      <c r="F58" s="51">
        <f>E58/C58*100</f>
        <v>0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0</v>
      </c>
      <c r="E60" s="54">
        <v>0</v>
      </c>
      <c r="F60" s="54">
        <f t="shared" ref="F60:F75" si="13">E60/C60*100</f>
        <v>0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3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1353.3</v>
      </c>
      <c r="D71" s="51">
        <f>SUM(D72:D72)</f>
        <v>184.3</v>
      </c>
      <c r="E71" s="51">
        <f>SUM(E72:E72)</f>
        <v>184.3</v>
      </c>
      <c r="F71" s="51">
        <f t="shared" si="13"/>
        <v>13.618562033547626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1353.3</v>
      </c>
      <c r="D72" s="54">
        <v>184.3</v>
      </c>
      <c r="E72" s="54">
        <v>184.3</v>
      </c>
      <c r="F72" s="54">
        <f t="shared" si="13"/>
        <v>13.618562033547626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0</v>
      </c>
      <c r="E73" s="51">
        <f>SUM(E74:E74)</f>
        <v>0</v>
      </c>
      <c r="F73" s="51">
        <f t="shared" si="13"/>
        <v>0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0</v>
      </c>
      <c r="E74" s="54">
        <v>0</v>
      </c>
      <c r="F74" s="54">
        <f t="shared" si="13"/>
        <v>0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5066.8999999999996</v>
      </c>
      <c r="D75" s="51">
        <f>SUM(D46+D54+D71)</f>
        <v>245.3</v>
      </c>
      <c r="E75" s="51">
        <f>SUM(E71+E54+E46)</f>
        <v>245.3</v>
      </c>
      <c r="F75" s="51">
        <f t="shared" si="13"/>
        <v>4.8412244172965728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-730.5</v>
      </c>
      <c r="D77" s="51">
        <f>D44-D75</f>
        <v>-52.800000000000011</v>
      </c>
      <c r="E77" s="51">
        <f>E44-E75</f>
        <v>-59.800000000000011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52.8</v>
      </c>
      <c r="E78" s="51">
        <v>59.8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f t="shared" ref="C89:E90" si="14">C90</f>
        <v>730.5</v>
      </c>
      <c r="D89" s="54">
        <v>52.8</v>
      </c>
      <c r="E89" s="54">
        <f t="shared" si="14"/>
        <v>59.8</v>
      </c>
      <c r="F89" s="54"/>
      <c r="G89" s="54"/>
    </row>
    <row r="90" spans="1:7" ht="15.6">
      <c r="A90" s="60" t="s">
        <v>118</v>
      </c>
      <c r="B90" s="55" t="s">
        <v>119</v>
      </c>
      <c r="C90" s="54">
        <f t="shared" si="14"/>
        <v>730.5</v>
      </c>
      <c r="D90" s="54">
        <f>D91</f>
        <v>52.8</v>
      </c>
      <c r="E90" s="54">
        <f>E91</f>
        <v>59.8</v>
      </c>
      <c r="F90" s="54"/>
      <c r="G90" s="54"/>
    </row>
    <row r="91" spans="1:7" ht="31.2">
      <c r="A91" s="60" t="s">
        <v>120</v>
      </c>
      <c r="B91" s="55" t="s">
        <v>121</v>
      </c>
      <c r="C91" s="54">
        <v>730.5</v>
      </c>
      <c r="D91" s="54">
        <v>52.8</v>
      </c>
      <c r="E91" s="54">
        <v>59.8</v>
      </c>
      <c r="F91" s="54"/>
      <c r="G91" s="54"/>
    </row>
    <row r="92" spans="1:7" ht="31.2">
      <c r="A92" s="52" t="s">
        <v>122</v>
      </c>
      <c r="B92" s="55" t="s">
        <v>123</v>
      </c>
      <c r="C92" s="54">
        <f t="shared" ref="C92:E93" si="15">C93</f>
        <v>0</v>
      </c>
      <c r="D92" s="54">
        <v>0</v>
      </c>
      <c r="E92" s="54">
        <f>E93</f>
        <v>0</v>
      </c>
      <c r="F92" s="54"/>
      <c r="G92" s="54"/>
    </row>
    <row r="93" spans="1:7" ht="93.6">
      <c r="A93" s="60" t="s">
        <v>124</v>
      </c>
      <c r="B93" s="55" t="s">
        <v>125</v>
      </c>
      <c r="C93" s="54">
        <f t="shared" si="15"/>
        <v>0</v>
      </c>
      <c r="D93" s="54">
        <v>0</v>
      </c>
      <c r="E93" s="54">
        <f t="shared" si="15"/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52.8</v>
      </c>
      <c r="E95" s="51">
        <v>59.8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178</v>
      </c>
      <c r="B99" s="87"/>
      <c r="C99" s="88" t="s">
        <v>130</v>
      </c>
      <c r="D99" s="88"/>
      <c r="E99" s="64" t="s">
        <v>179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01.02.2023</vt:lpstr>
      <vt:lpstr>'01.02.2023'!Excel_BuiltIn__FilterDatabase</vt:lpstr>
      <vt:lpstr>'01.02.2023'!Заголовки_для_печати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2023-02-15T07:49:33Z</dcterms:modified>
</cp:coreProperties>
</file>