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3.2023" sheetId="1" r:id="rId1"/>
  </sheets>
  <definedNames>
    <definedName name="Excel_BuiltIn__FilterDatabase" localSheetId="0">'01.03.2023'!$A$5:$E$5</definedName>
    <definedName name="_xlnm.Print_Titles" localSheetId="0">'01.03.2023'!$5:$5</definedName>
  </definedNames>
  <calcPr calcId="124519"/>
</workbook>
</file>

<file path=xl/calcChain.xml><?xml version="1.0" encoding="utf-8"?>
<calcChain xmlns="http://schemas.openxmlformats.org/spreadsheetml/2006/main">
  <c r="C93" i="1"/>
  <c r="E12"/>
  <c r="D73"/>
  <c r="E36"/>
  <c r="D34"/>
  <c r="C36"/>
  <c r="C34" s="1"/>
  <c r="D39"/>
  <c r="D38" s="1"/>
  <c r="G10"/>
  <c r="E10"/>
  <c r="C10"/>
  <c r="C35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E34" s="1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C79" s="1"/>
  <c r="E84"/>
  <c r="E79" s="1"/>
  <c r="E93"/>
  <c r="F17"/>
  <c r="C75" l="1"/>
  <c r="G12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<sst xmlns="http://schemas.openxmlformats.org/spreadsheetml/2006/main" count="187" uniqueCount="182">
  <si>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</si>
  <si>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</si>
  <si>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</si>
  <si>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</si>
  <si>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</si>
  <si>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</si>
  <si>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</si>
  <si>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</si>
  <si>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</si>
  <si>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</si>
  <si>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</si>
  <si>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</si>
  <si>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</si>
  <si>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</si>
  <si>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</si>
  <si>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</si>
  <si>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</si>
  <si>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</si>
  <si>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</si>
  <si>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</si>
  <si>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</si>
  <si>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</si>
  <si>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</si>
  <si>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</si>
  <si>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</si>
  <si>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</si>
  <si>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</si>
  <si>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</si>
  <si>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</si>
  <si>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</si>
  <si>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</si>
  <si>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</si>
  <si>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</si>
  <si>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</si>
  <si>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</si>
  <si>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</si>
  <si>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</si>
  <si>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</si>
  <si>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</si>
  <si>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</si>
  <si>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</si>
  <si>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</si>
  <si>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</si>
  <si>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</si>
  <si>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</si>
  <si>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</si>
  <si>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</si>
  <si>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</si>
  <si>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</si>
  <si>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</si>
  <si>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</si>
  <si>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</si>
  <si>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</si>
  <si>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</si>
  <si>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</si>
  <si>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</si>
  <si>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</si>
  <si>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</si>
  <si>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</si>
  <si>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</si>
  <si>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</si>
  <si>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</si>
  <si>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</si>
  <si>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</si>
  <si>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</si>
  <si>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</si>
  <si>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</si>
  <si>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</si>
  <si>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</si>
  <si>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</si>
  <si>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</si>
  <si>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</si>
  <si>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</si>
  <si>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</si>
  <si>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</si>
  <si>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</si>
  <si>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</si>
  <si>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</si>
  <si>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</si>
  <si>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</si>
  <si>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</si>
  <si>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</si>
  <si>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</si>
  <si>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</si>
  <si>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</si>
  <si>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</si>
  <si>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</si>
  <si>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</si>
  <si>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</si>
  <si>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</si>
  <si>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</si>
  <si>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</si>
  <si>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</si>
  <si>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</si>
  <si>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</si>
  <si>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</si>
  <si>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</si>
  <si>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</si>
  <si>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</si>
  <si>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</si>
  <si>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</si>
  <si>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</si>
  <si>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</si>
  <si>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</si>
  <si>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</si>
  <si>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</si>
  <si>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</si>
  <si>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</si>
  <si>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</si>
  <si>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</si>
  <si>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</si>
  <si>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</si>
  <si>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</si>
  <si>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</si>
  <si>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</si>
  <si>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</si>
  <si>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</si>
  <si>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</si>
  <si>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</si>
  <si>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</si>
  <si>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</si>
  <si>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</si>
  <si>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</si>
  <si>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</si>
  <si>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</si>
  <si>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</si>
  <si>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</si>
  <si>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</si>
  <si>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</si>
  <si>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</si>
  <si>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</si>
  <si>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</si>
  <si>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</si>
  <si>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</si>
  <si>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</si>
  <si>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</si>
  <si>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</si>
  <si>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</si>
  <si>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</si>
  <si>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</si>
  <si>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</si>
  <si>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</si>
  <si>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</si>
  <si>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</si>
  <si>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</si>
  <si>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</si>
  <si>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</si>
  <si>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</si>
  <si>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</si>
  <si>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</si>
  <si>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</si>
  <si>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</si>
  <si>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</si>
  <si>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</si>
  <si>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</si>
  <si>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</si>
  <si>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</si>
  <si>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</si>
  <si>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</si>
  <si>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</si>
  <si>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</si>
  <si>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</si>
  <si>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</si>
  <si>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</si>
  <si>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</si>
  <si>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</si>
  <si>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</si>
  <si>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</si>
  <si>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</si>
  <si>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</si>
  <si>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</si>
  <si>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</si>
  <si>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</si>
  <si>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</si>
  <si>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</si>
  <si>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</si>
  <si>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</si>
  <si>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01.04.2023 г.</t>
  </si>
  <si>
    <t xml:space="preserve"> План на январь-март 2023 года</t>
  </si>
  <si>
    <t>Исполнено на 01.04.2023г</t>
  </si>
  <si>
    <t>Уточненный план на 01.04.2023 год</t>
  </si>
  <si>
    <t>% исполнения к плану за январь-март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</si>
</sst>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D79" sqref="D79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180</v>
      </c>
      <c r="D5" s="14" t="s">
        <v>178</v>
      </c>
      <c r="E5" s="14" t="s">
        <v>179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2816.2999999999997</v>
      </c>
      <c r="D6" s="18">
        <f>SUM(D7+D9+D10+D12+D16)</f>
        <v>547.9</v>
      </c>
      <c r="E6" s="18">
        <v>547.9</v>
      </c>
      <c r="F6" s="18">
        <f t="shared" ref="F6:F32" si="0">E6/C6*100</f>
        <v>19.454603557859603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SUM(D8:D8)</f>
        <v>1.9</v>
      </c>
      <c r="E7" s="23">
        <f>SUM(E8:E8)</f>
        <v>1.9</v>
      </c>
      <c r="F7" s="23">
        <f t="shared" si="0"/>
        <v>6.7375886524822697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1.9</v>
      </c>
      <c r="E8" s="27">
        <v>1.9</v>
      </c>
      <c r="F8" s="27">
        <f t="shared" si="0"/>
        <v>6.7375886524822697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224.5</v>
      </c>
      <c r="E9" s="31">
        <v>224.5</v>
      </c>
      <c r="F9" s="31">
        <f t="shared" si="0"/>
        <v>26.886227544910181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156.5</v>
      </c>
      <c r="E10" s="31">
        <f>SUM(E11)</f>
        <v>156.5</v>
      </c>
      <c r="F10" s="31">
        <f t="shared" si="0"/>
        <v>48.753894080996886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321</v>
      </c>
      <c r="D11" s="27">
        <v>156.5</v>
      </c>
      <c r="E11" s="27">
        <v>156.5</v>
      </c>
      <c r="F11" s="27">
        <f>SUM(F10)</f>
        <v>48.753894080996886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1338.5</v>
      </c>
      <c r="D12" s="31">
        <f>(D13+D14+D15)</f>
        <v>102</v>
      </c>
      <c r="E12" s="31">
        <f>SUM(E13:E15)</f>
        <v>102</v>
      </c>
      <c r="F12" s="31">
        <f t="shared" si="0"/>
        <v>7.6204706761299965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127.7</v>
      </c>
      <c r="D13" s="27">
        <v>28</v>
      </c>
      <c r="E13" s="27">
        <v>28</v>
      </c>
      <c r="F13" s="27">
        <f t="shared" si="0"/>
        <v>21.926389976507437</v>
      </c>
      <c r="G13" s="28">
        <f t="shared" si="2"/>
        <v>100</v>
      </c>
    </row>
    <row r="14" spans="1:7" s="20" customFormat="1" ht="78" customHeight="1" thickBot="1">
      <c r="A14" s="84" t="s">
        <v>160</v>
      </c>
      <c r="B14" s="26" t="s">
        <v>162</v>
      </c>
      <c r="C14" s="27">
        <v>935.2</v>
      </c>
      <c r="D14" s="27">
        <v>60.3</v>
      </c>
      <c r="E14" s="27">
        <v>60.3</v>
      </c>
      <c r="F14" s="27">
        <f t="shared" si="0"/>
        <v>6.4478186484174502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275.60000000000002</v>
      </c>
      <c r="D15" s="27">
        <v>13.7</v>
      </c>
      <c r="E15" s="27">
        <v>13.7</v>
      </c>
      <c r="F15" s="27">
        <f t="shared" si="0"/>
        <v>4.9709724238026114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63</v>
      </c>
      <c r="E16" s="31">
        <f>SUM(E17+E20)</f>
        <v>63</v>
      </c>
      <c r="F16" s="31">
        <f t="shared" si="0"/>
        <v>21.457765667574929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135.19999999999999</v>
      </c>
      <c r="D17" s="31">
        <f>SUM(D18:D19)</f>
        <v>15.9</v>
      </c>
      <c r="E17" s="31">
        <f>SUM(E18:E19)</f>
        <v>15.9</v>
      </c>
      <c r="F17" s="31">
        <f t="shared" si="0"/>
        <v>11.760355029585801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120.8</v>
      </c>
      <c r="D18" s="27">
        <v>12.3</v>
      </c>
      <c r="E18" s="27">
        <v>12.3</v>
      </c>
      <c r="F18" s="27">
        <f t="shared" si="0"/>
        <v>10.182119205298013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3.6</v>
      </c>
      <c r="E19" s="27">
        <v>3.6</v>
      </c>
      <c r="F19" s="27">
        <f t="shared" si="0"/>
        <v>25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158.4</v>
      </c>
      <c r="D20" s="41">
        <v>47.1</v>
      </c>
      <c r="E20" s="41">
        <v>47.1</v>
      </c>
      <c r="F20" s="41">
        <f t="shared" si="0"/>
        <v>29.734848484848484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175</v>
      </c>
      <c r="C21" s="27">
        <v>158.4</v>
      </c>
      <c r="D21" s="27">
        <v>47.1</v>
      </c>
      <c r="E21" s="27">
        <v>47.1</v>
      </c>
      <c r="F21" s="27">
        <f t="shared" si="0"/>
        <v>29.734848484848484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2620.1</v>
      </c>
      <c r="D22" s="18">
        <f>D23+D43</f>
        <v>375.20000000000005</v>
      </c>
      <c r="E22" s="18">
        <f>E23+E43</f>
        <v>375.20000000000005</v>
      </c>
      <c r="F22" s="18">
        <f t="shared" si="0"/>
        <v>14.320064119690091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20.774647887323948</v>
      </c>
      <c r="D23" s="23">
        <f>D24+D34+D38+D41</f>
        <v>375.20000000000005</v>
      </c>
      <c r="E23" s="23">
        <f>E24+E34+E38+E41</f>
        <v>375.20000000000005</v>
      </c>
      <c r="F23" s="23">
        <f t="shared" si="0"/>
        <v>1806.0474576271185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904.2</v>
      </c>
      <c r="D24" s="31">
        <f>D25+D33</f>
        <v>226</v>
      </c>
      <c r="E24" s="31">
        <f>E25+E33</f>
        <v>226</v>
      </c>
      <c r="F24" s="31">
        <f t="shared" si="0"/>
        <v>24.994470249944701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271.2</v>
      </c>
      <c r="D25" s="34">
        <v>67.8</v>
      </c>
      <c r="E25" s="34">
        <v>67.8</v>
      </c>
      <c r="F25" s="27">
        <f t="shared" si="0"/>
        <v>25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633</v>
      </c>
      <c r="D33" s="34">
        <v>158.19999999999999</v>
      </c>
      <c r="E33" s="34">
        <v>158.19999999999999</v>
      </c>
      <c r="F33" s="27">
        <f>E33/C33*100</f>
        <v>24.99210110584518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475.2</v>
      </c>
      <c r="D34" s="35">
        <f>SUM(D36)</f>
        <v>118.8</v>
      </c>
      <c r="E34" s="35">
        <f>SUM(E35)</f>
        <v>118.8</v>
      </c>
      <c r="F34" s="27">
        <f t="shared" ref="F34:F37" si="4">E34/C34*100</f>
        <v>25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475.2</v>
      </c>
      <c r="D35" s="40">
        <v>118.8</v>
      </c>
      <c r="E35" s="40">
        <f>E36</f>
        <v>118.8</v>
      </c>
      <c r="F35" s="41">
        <f t="shared" si="4"/>
        <v>25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475.2</v>
      </c>
      <c r="D36" s="34">
        <v>118.8</v>
      </c>
      <c r="E36" s="34">
        <f>SUM(E37)</f>
        <v>118.8</v>
      </c>
      <c r="F36" s="27">
        <f t="shared" si="4"/>
        <v>25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475.2</v>
      </c>
      <c r="D37" s="34">
        <v>118.8</v>
      </c>
      <c r="E37" s="34">
        <v>118.8</v>
      </c>
      <c r="F37" s="27">
        <f t="shared" si="4"/>
        <v>25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113.6</v>
      </c>
      <c r="D38" s="31">
        <f>SUM(D39)</f>
        <v>23.6</v>
      </c>
      <c r="E38" s="31">
        <f>SUM(E39)</f>
        <v>23.6</v>
      </c>
      <c r="F38" s="31">
        <f>E38/C38*100</f>
        <v>20.774647887323948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113.6</v>
      </c>
      <c r="D39" s="40">
        <f t="shared" ref="D39:E39" si="6">D40</f>
        <v>23.6</v>
      </c>
      <c r="E39" s="40">
        <f t="shared" si="6"/>
        <v>23.6</v>
      </c>
      <c r="F39" s="41">
        <f t="shared" ref="F39:F44" si="7">E39/C39*100</f>
        <v>20.774647887323948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176</v>
      </c>
      <c r="C40" s="34">
        <v>113.6</v>
      </c>
      <c r="D40" s="34">
        <v>23.6</v>
      </c>
      <c r="E40" s="34">
        <v>23.6</v>
      </c>
      <c r="F40" s="27">
        <f t="shared" si="7"/>
        <v>20.774647887323948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1127.0999999999999</v>
      </c>
      <c r="D41" s="79">
        <f t="shared" ref="D41:E41" si="9">D42</f>
        <v>6.8</v>
      </c>
      <c r="E41" s="79">
        <f t="shared" si="9"/>
        <v>6.8</v>
      </c>
      <c r="F41" s="73">
        <f t="shared" si="7"/>
        <v>0.60331825037707398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1127.0999999999999</v>
      </c>
      <c r="D42" s="76">
        <v>6.8</v>
      </c>
      <c r="E42" s="76">
        <v>6.8</v>
      </c>
      <c r="F42" s="73">
        <f t="shared" si="7"/>
        <v>0.60331825037707398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5436.4</v>
      </c>
      <c r="D44" s="45">
        <f>D22+D6</f>
        <v>923.1</v>
      </c>
      <c r="E44" s="45">
        <v>923.1</v>
      </c>
      <c r="F44" s="45">
        <f t="shared" si="7"/>
        <v>16.979986755941432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2459.6</v>
      </c>
      <c r="D46" s="51">
        <f>SUM(D48:D53)</f>
        <v>486.1</v>
      </c>
      <c r="E46" s="51">
        <f>SUM(E48:E53)</f>
        <v>486.1</v>
      </c>
      <c r="F46" s="51">
        <f t="shared" ref="F46:F55" si="11">E46/C46*100</f>
        <v>19.763376158724999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2457.6</v>
      </c>
      <c r="D48" s="54">
        <v>486.1</v>
      </c>
      <c r="E48" s="54">
        <v>486.1</v>
      </c>
      <c r="F48" s="54">
        <f t="shared" si="11"/>
        <v>19.779459635416668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21.7</v>
      </c>
      <c r="E54" s="51">
        <f>SUM(E55:E55)</f>
        <v>21.7</v>
      </c>
      <c r="F54" s="51">
        <f t="shared" si="11"/>
        <v>19.102112676056336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21.7</v>
      </c>
      <c r="E55" s="54">
        <v>21.7</v>
      </c>
      <c r="F55" s="54">
        <f t="shared" si="11"/>
        <v>19.102112676056336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30</v>
      </c>
      <c r="E58" s="51">
        <f>SUM(E59:E61)</f>
        <v>30</v>
      </c>
      <c r="F58" s="51">
        <f>E58/C58*100</f>
        <v>2.7512839325018339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30</v>
      </c>
      <c r="E60" s="54">
        <v>30</v>
      </c>
      <c r="F60" s="54">
        <f t="shared" ref="F60:F75" si="13">E60/C60*100</f>
        <v>2.7512839325018339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3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2411.8000000000002</v>
      </c>
      <c r="D71" s="51">
        <f>SUM(D72:D72)</f>
        <v>440.5</v>
      </c>
      <c r="E71" s="51">
        <f>SUM(E72:E72)</f>
        <v>440.5</v>
      </c>
      <c r="F71" s="51">
        <f t="shared" si="13"/>
        <v>18.264366862923957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2411.8000000000002</v>
      </c>
      <c r="D72" s="54">
        <v>440.5</v>
      </c>
      <c r="E72" s="54">
        <v>440.5</v>
      </c>
      <c r="F72" s="54">
        <f t="shared" si="13"/>
        <v>18.264366862923957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20.2</v>
      </c>
      <c r="E73" s="51">
        <f>SUM(E74:E74)</f>
        <v>20.2</v>
      </c>
      <c r="F73" s="51">
        <f t="shared" si="13"/>
        <v>24.938271604938269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20.2</v>
      </c>
      <c r="E74" s="54">
        <v>20.2</v>
      </c>
      <c r="F74" s="54">
        <f t="shared" si="13"/>
        <v>24.938271604938269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6166.9</v>
      </c>
      <c r="D75" s="51">
        <v>998.5</v>
      </c>
      <c r="E75" s="51">
        <v>998.5</v>
      </c>
      <c r="F75" s="51">
        <f t="shared" si="13"/>
        <v>16.191279248893288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-730.5</v>
      </c>
      <c r="D77" s="51">
        <v>-75.5</v>
      </c>
      <c r="E77" s="51">
        <v>-75.5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75.5</v>
      </c>
      <c r="E78" s="51">
        <v>75.5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6166.9</v>
      </c>
      <c r="D89" s="54">
        <v>998.5</v>
      </c>
      <c r="E89" s="54">
        <v>998.5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-5436.4</v>
      </c>
      <c r="D92" s="54">
        <v>-923</v>
      </c>
      <c r="E92" s="54">
        <v>-923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E93" si="14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75.5</v>
      </c>
      <c r="E95" s="51">
        <v>75.5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174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01.03.2023</vt:lpstr>
      <vt:lpstr>'01.03.2023'!Excel_BuiltIn__FilterDatabase</vt:lpstr>
      <vt:lpstr>'01.03.2023'!Заголовки_для_печати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2023-04-06T11:02:40Z</dcterms:modified>
</cp:coreProperties>
</file>