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E75" i="1"/>
  <c r="E56"/>
  <c r="E20"/>
  <c r="C36"/>
  <c r="C35"/>
  <c r="E7"/>
  <c r="D7"/>
  <c r="E36"/>
  <c r="D36"/>
  <c r="D34" s="1"/>
  <c r="C34"/>
  <c r="D39"/>
  <c r="D38" s="1"/>
  <c r="G10"/>
  <c r="E10"/>
  <c r="C10"/>
  <c r="F10" l="1"/>
  <c r="D41"/>
  <c r="E41"/>
  <c r="C41"/>
  <c r="E24" l="1"/>
  <c r="D24"/>
  <c r="C24"/>
  <c r="C12"/>
  <c r="D58"/>
  <c r="D75" s="1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C75" l="1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<sst xmlns="http://schemas.openxmlformats.org/spreadsheetml/2006/main" count="187" uniqueCount="182">
  <si>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</si>
  <si>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</si>
  <si>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</si>
  <si>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</si>
  <si>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</si>
  <si>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</si>
  <si>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</si>
  <si>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</si>
  <si>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</si>
  <si>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</si>
  <si>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</si>
  <si>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</si>
  <si>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</si>
  <si>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</si>
  <si>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</si>
  <si>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</si>
  <si>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</si>
  <si>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</si>
  <si>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</si>
  <si>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</si>
  <si>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</si>
  <si>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</si>
  <si>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</si>
  <si>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</si>
  <si>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</si>
  <si>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</si>
  <si>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</si>
  <si>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</si>
  <si>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</si>
  <si>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</si>
  <si>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</si>
  <si>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</si>
  <si>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</si>
  <si>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</si>
  <si>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</si>
  <si>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</si>
  <si>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</si>
  <si>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</si>
  <si>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</si>
  <si>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</si>
  <si>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</si>
  <si>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</si>
  <si>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</si>
  <si>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</si>
  <si>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</si>
  <si>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</si>
  <si>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</si>
  <si>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</si>
  <si>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</si>
  <si>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</si>
  <si>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</si>
  <si>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</si>
  <si>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</si>
  <si>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</si>
  <si>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</si>
  <si>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</si>
  <si>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</si>
  <si>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</si>
  <si>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</si>
  <si>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</si>
  <si>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</si>
  <si>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</si>
  <si>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</si>
  <si>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</si>
  <si>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</si>
  <si>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</si>
  <si>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</si>
  <si>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</si>
  <si>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</si>
  <si>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</si>
  <si>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</si>
  <si>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</si>
  <si>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</si>
  <si>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</si>
  <si>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</si>
  <si>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</si>
  <si>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</si>
  <si>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</si>
  <si>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</si>
  <si>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</si>
  <si>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</si>
  <si>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</si>
  <si>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</si>
  <si>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</si>
  <si>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</si>
  <si>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</si>
  <si>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</si>
  <si>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</si>
  <si>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</si>
  <si>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</si>
  <si>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</si>
  <si>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</si>
  <si>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</si>
  <si>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</si>
  <si>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</si>
  <si>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</si>
  <si>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</si>
  <si>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</si>
  <si>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</si>
  <si>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</si>
  <si>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</si>
  <si>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</si>
  <si>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</si>
  <si>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</si>
  <si>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</si>
  <si>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</si>
  <si>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</si>
  <si>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</si>
  <si>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</si>
  <si>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</si>
  <si>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</si>
  <si>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</si>
  <si>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</si>
  <si>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</si>
  <si>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</si>
  <si>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</si>
  <si>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</si>
  <si>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</si>
  <si>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</si>
  <si>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</si>
  <si>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</si>
  <si>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</si>
  <si>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</si>
  <si>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</si>
  <si>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</si>
  <si>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</si>
  <si>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</si>
  <si>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</si>
  <si>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</si>
  <si>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</si>
  <si>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</si>
  <si>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</si>
  <si>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</si>
  <si>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</si>
  <si>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</si>
  <si>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</si>
  <si>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</si>
  <si>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</si>
  <si>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</si>
  <si>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</si>
  <si>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</si>
  <si>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</si>
  <si>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</si>
  <si>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</si>
  <si>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</si>
  <si>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</si>
  <si>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</si>
  <si>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</si>
  <si>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</si>
  <si>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</si>
  <si>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</si>
  <si>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</si>
  <si>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</si>
  <si>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</si>
  <si>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</si>
  <si>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</si>
  <si>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</si>
  <si>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</si>
  <si>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</si>
  <si>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</si>
  <si>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</si>
  <si>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</si>
  <si>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</si>
  <si>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</si>
  <si>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</si>
  <si>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</si>
  <si>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</si>
  <si>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</si>
  <si>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</si>
  <si>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</si>
  <si>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</si>
  <si>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</si>
  <si>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</si>
  <si>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</si>
  <si>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</si>
  <si>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</si>
  <si>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</si>
  <si>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01.04.2025 г.</t>
  </si>
  <si>
    <t>Уточненный план на 01.04.2025 год</t>
  </si>
  <si>
    <t xml:space="preserve"> План на 01.04.2025 года</t>
  </si>
  <si>
    <t>Исполнено на 01.04.2025г</t>
  </si>
  <si>
    <t>% исполнения к плану марта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</si>
</sst>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63" zoomScaleNormal="90" zoomScaleSheetLayoutView="100" workbookViewId="0">
      <selection activeCell="D80" sqref="D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778.5</v>
      </c>
      <c r="E6" s="18">
        <f>SUM(E7+E9+E10+E12+E16)</f>
        <v>949.89999999999986</v>
      </c>
      <c r="F6" s="18">
        <f t="shared" ref="F6:F32" si="0">E6/C6*100</f>
        <v>31.871560864313508</v>
      </c>
      <c r="G6" s="19">
        <f t="shared" ref="G6:G9" si="1">E6/D6*100</f>
        <v>122.01669877970454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7.1</v>
      </c>
      <c r="E7" s="23">
        <f>SUM(E8)</f>
        <v>7.1</v>
      </c>
      <c r="F7" s="23">
        <f t="shared" si="0"/>
        <v>21.846153846153847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32.5</v>
      </c>
      <c r="D8" s="27">
        <v>7.1</v>
      </c>
      <c r="E8" s="27">
        <v>7.1</v>
      </c>
      <c r="F8" s="27">
        <f t="shared" si="0"/>
        <v>21.846153846153847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264</v>
      </c>
      <c r="E9" s="31">
        <v>264</v>
      </c>
      <c r="F9" s="31">
        <f t="shared" si="0"/>
        <v>24.689048910502198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369.2</v>
      </c>
      <c r="F10" s="31">
        <f>E10/C10*100</f>
        <v>186.46464646464648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369.2</v>
      </c>
      <c r="F11" s="27">
        <f>SUM(F10)</f>
        <v>186.46464646464648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248.6</v>
      </c>
      <c r="E12" s="31">
        <f>(E13+E14+E15)</f>
        <v>248.8</v>
      </c>
      <c r="F12" s="31">
        <f t="shared" si="0"/>
        <v>18.160583941605839</v>
      </c>
      <c r="G12" s="24">
        <f t="shared" ref="G12:G21" si="2">E12/D12*100</f>
        <v>100.0804505229284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1.5</v>
      </c>
      <c r="E13" s="27">
        <v>1.6</v>
      </c>
      <c r="F13" s="27">
        <f t="shared" si="0"/>
        <v>1.2598425196850396</v>
      </c>
      <c r="G13" s="28">
        <f t="shared" si="2"/>
        <v>106.66666666666667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234.7</v>
      </c>
      <c r="E14" s="27">
        <v>234.8</v>
      </c>
      <c r="F14" s="27">
        <f t="shared" si="0"/>
        <v>25.802197802197803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12.4</v>
      </c>
      <c r="E15" s="27">
        <v>12.4</v>
      </c>
      <c r="F15" s="27">
        <f t="shared" si="0"/>
        <v>3.7237237237237237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60.8</v>
      </c>
      <c r="E16" s="31">
        <f>SUM(E17+E20)</f>
        <v>60.8</v>
      </c>
      <c r="F16" s="31">
        <f t="shared" si="0"/>
        <v>19.575016097875078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13.7</v>
      </c>
      <c r="E17" s="31">
        <f>SUM(E18:E19)</f>
        <v>13.7</v>
      </c>
      <c r="F17" s="31">
        <f t="shared" si="0"/>
        <v>10.363086232980333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10.1</v>
      </c>
      <c r="E18" s="27">
        <v>10.1</v>
      </c>
      <c r="F18" s="27">
        <f t="shared" si="0"/>
        <v>8.5738539898132426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3.6</v>
      </c>
      <c r="E19" s="27">
        <v>3.6</v>
      </c>
      <c r="F19" s="27">
        <f t="shared" si="0"/>
        <v>25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v>47.1</v>
      </c>
      <c r="E20" s="41">
        <f>SUM(E21)</f>
        <v>47.1</v>
      </c>
      <c r="F20" s="41">
        <f t="shared" si="0"/>
        <v>26.401345291479821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47.1</v>
      </c>
      <c r="E21" s="27">
        <v>47.1</v>
      </c>
      <c r="F21" s="27">
        <f t="shared" si="0"/>
        <v>26.401345291479821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2044.5</v>
      </c>
      <c r="D22" s="18">
        <f>D23+D43</f>
        <v>497</v>
      </c>
      <c r="E22" s="18">
        <f>E23+E43</f>
        <v>497</v>
      </c>
      <c r="F22" s="18">
        <f t="shared" si="0"/>
        <v>24.309122034727316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497</v>
      </c>
      <c r="E23" s="23">
        <f>E24+E34+E38+E41</f>
        <v>497</v>
      </c>
      <c r="F23" s="23">
        <f t="shared" si="0"/>
        <v>28.823290610682594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237.6</v>
      </c>
      <c r="E24" s="31">
        <f>E25+E33</f>
        <v>237.6</v>
      </c>
      <c r="F24" s="31">
        <f t="shared" si="0"/>
        <v>23.503808487486399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66.599999999999994</v>
      </c>
      <c r="E25" s="34">
        <v>66.599999999999994</v>
      </c>
      <c r="F25" s="27">
        <f t="shared" si="0"/>
        <v>24.981245311327825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171</v>
      </c>
      <c r="E33" s="34">
        <v>171</v>
      </c>
      <c r="F33" s="27">
        <f>E33/C33*100</f>
        <v>22.974607013301089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157.80000000000001</v>
      </c>
      <c r="E34" s="35">
        <f>SUM(E35)</f>
        <v>157.80000000000001</v>
      </c>
      <c r="F34" s="27">
        <f t="shared" ref="F34:F37" si="4">E34/C34*100</f>
        <v>24.992081089642067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157.80000000000001</v>
      </c>
      <c r="E35" s="40">
        <f>E36</f>
        <v>157.80000000000001</v>
      </c>
      <c r="F35" s="41">
        <f t="shared" si="4"/>
        <v>24.992081089642067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157.80000000000001</v>
      </c>
      <c r="E36" s="34">
        <f>SUM(E37)</f>
        <v>157.80000000000001</v>
      </c>
      <c r="F36" s="27">
        <f t="shared" si="4"/>
        <v>24.992081089642067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157.80000000000001</v>
      </c>
      <c r="E37" s="34">
        <v>157.80000000000001</v>
      </c>
      <c r="F37" s="27">
        <f t="shared" si="4"/>
        <v>24.992081089642067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32.799999999999997</v>
      </c>
      <c r="E38" s="31">
        <f>SUM(E39)</f>
        <v>32.799999999999997</v>
      </c>
      <c r="F38" s="31">
        <f>E38/C38*100</f>
        <v>20.197044334975367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32.799999999999997</v>
      </c>
      <c r="E39" s="40">
        <f t="shared" si="6"/>
        <v>32.799999999999997</v>
      </c>
      <c r="F39" s="41">
        <f t="shared" ref="F39:F44" si="7">E39/C39*100</f>
        <v>20.197044334975367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32.799999999999997</v>
      </c>
      <c r="E40" s="34">
        <v>32.799999999999997</v>
      </c>
      <c r="F40" s="27">
        <f t="shared" si="7"/>
        <v>20.197044334975367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239.8</v>
      </c>
      <c r="D41" s="79">
        <f t="shared" ref="D41:E41" si="9">D42</f>
        <v>68.8</v>
      </c>
      <c r="E41" s="79">
        <f t="shared" si="9"/>
        <v>68.8</v>
      </c>
      <c r="F41" s="73">
        <f t="shared" si="7"/>
        <v>28.690575479566306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239.8</v>
      </c>
      <c r="D42" s="76">
        <v>68.8</v>
      </c>
      <c r="E42" s="76">
        <v>68.8</v>
      </c>
      <c r="F42" s="73">
        <f t="shared" si="7"/>
        <v>28.690575479566306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5024.8999999999996</v>
      </c>
      <c r="D44" s="45">
        <f>D22+D6</f>
        <v>1275.5</v>
      </c>
      <c r="E44" s="45">
        <f>E22+E6</f>
        <v>1446.8999999999999</v>
      </c>
      <c r="F44" s="45">
        <f t="shared" si="7"/>
        <v>28.794602877669206</v>
      </c>
      <c r="G44" s="46">
        <f t="shared" ref="G44" si="10">E44/D44*100</f>
        <v>113.43786750294001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1785.2</v>
      </c>
      <c r="D46" s="51">
        <f>SUM(D48:D53)</f>
        <v>504.4</v>
      </c>
      <c r="E46" s="51">
        <f>SUM(E48:E53)</f>
        <v>504.4</v>
      </c>
      <c r="F46" s="51">
        <f t="shared" ref="F46:F55" si="11">E46/C46*100</f>
        <v>28.254537306744343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1774.2</v>
      </c>
      <c r="D48" s="54">
        <v>504.4</v>
      </c>
      <c r="E48" s="54">
        <v>504.4</v>
      </c>
      <c r="F48" s="54">
        <f t="shared" si="11"/>
        <v>28.429714801037086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10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162.4</v>
      </c>
      <c r="D54" s="51">
        <f>SUM(D55:D55)</f>
        <v>27.6</v>
      </c>
      <c r="E54" s="51">
        <f>SUM(E55:E55)</f>
        <v>27.6</v>
      </c>
      <c r="F54" s="51">
        <f t="shared" si="11"/>
        <v>16.995073891625616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162.4</v>
      </c>
      <c r="D55" s="54">
        <v>27.6</v>
      </c>
      <c r="E55" s="54">
        <v>27.6</v>
      </c>
      <c r="F55" s="54">
        <f t="shared" si="11"/>
        <v>16.995073891625616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1069.3</v>
      </c>
      <c r="D58" s="51">
        <f>SUM(D59:D61)</f>
        <v>79</v>
      </c>
      <c r="E58" s="51">
        <f>SUM(E59:E61)</f>
        <v>79</v>
      </c>
      <c r="F58" s="51">
        <f>E58/C58*100</f>
        <v>7.3880108482184612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1069.3</v>
      </c>
      <c r="D60" s="54">
        <v>79</v>
      </c>
      <c r="E60" s="54">
        <v>79</v>
      </c>
      <c r="F60" s="54">
        <f t="shared" ref="F60:F75" si="13">E60/C60*100</f>
        <v>7.3880108482184612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1941.5</v>
      </c>
      <c r="D71" s="51">
        <f>SUM(D72:D72)</f>
        <v>467.5</v>
      </c>
      <c r="E71" s="51">
        <f>SUM(E72:E72)</f>
        <v>467.5</v>
      </c>
      <c r="F71" s="51">
        <f t="shared" si="13"/>
        <v>24.079320113314449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1941.5</v>
      </c>
      <c r="D72" s="54">
        <v>467.5</v>
      </c>
      <c r="E72" s="54">
        <v>467.5</v>
      </c>
      <c r="F72" s="54">
        <f t="shared" si="13"/>
        <v>24.079320113314449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191.5</v>
      </c>
      <c r="D73" s="51">
        <f>SUM(D74:D74)</f>
        <v>31.6</v>
      </c>
      <c r="E73" s="51">
        <f>SUM(E74:E74)</f>
        <v>31.6</v>
      </c>
      <c r="F73" s="51">
        <f t="shared" si="13"/>
        <v>16.501305483028723</v>
      </c>
      <c r="G73" s="51">
        <v>0</v>
      </c>
    </row>
    <row r="74" spans="1:7" ht="15.6">
      <c r="A74" s="52" t="s">
        <v>90</v>
      </c>
      <c r="B74" s="53" t="s">
        <v>91</v>
      </c>
      <c r="C74" s="54">
        <v>191.5</v>
      </c>
      <c r="D74" s="54">
        <v>31.6</v>
      </c>
      <c r="E74" s="54">
        <v>31.6</v>
      </c>
      <c r="F74" s="54">
        <f t="shared" si="13"/>
        <v>16.501305483028723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5173.9000000000005</v>
      </c>
      <c r="D75" s="51">
        <f>SUM(D46+D54+D56+D58+D62+D71+D73)</f>
        <v>1127.0999999999999</v>
      </c>
      <c r="E75" s="51">
        <f>SUM(E46+E54+E56+E58+E62+E71+E73)</f>
        <v>1127.0999999999999</v>
      </c>
      <c r="F75" s="51">
        <f t="shared" si="13"/>
        <v>21.784340632791508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-149.00000000000091</v>
      </c>
      <c r="D77" s="51">
        <v>148.4</v>
      </c>
      <c r="E77" s="51">
        <f>E44-E75</f>
        <v>319.79999999999995</v>
      </c>
      <c r="F77" s="54"/>
      <c r="G77" s="54"/>
    </row>
    <row r="78" spans="1:7" ht="31.2">
      <c r="A78" s="48" t="s">
        <v>95</v>
      </c>
      <c r="B78" s="49" t="s">
        <v>96</v>
      </c>
      <c r="C78" s="51">
        <v>149</v>
      </c>
      <c r="D78" s="51">
        <v>-148.4</v>
      </c>
      <c r="E78" s="51">
        <v>-319.8</v>
      </c>
      <c r="F78" s="54"/>
      <c r="G78" s="54"/>
    </row>
    <row r="79" spans="1:7" ht="31.2">
      <c r="A79" s="48" t="s">
        <v>97</v>
      </c>
      <c r="B79" s="49" t="s">
        <v>98</v>
      </c>
      <c r="C79" s="51">
        <v>149</v>
      </c>
      <c r="D79" s="51">
        <v>-148.4</v>
      </c>
      <c r="E79" s="51">
        <v>-319.8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2025-04-02T06:09:05Z</dcterms:modified>
</cp:coreProperties>
</file>