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3.2023" sheetId="1" r:id="rId1"/>
  </sheets>
  <definedNames>
    <definedName name="Excel_BuiltIn__FilterDatabase" localSheetId="0">'01.03.2023'!$A$5:$E$5</definedName>
    <definedName name="_xlnm.Print_Titles" localSheetId="0">'01.03.2023'!$5:$5</definedName>
  </definedNames>
  <calcPr calcId="124519"/>
</workbook>
</file>

<file path=xl/calcChain.xml><?xml version="1.0" encoding="utf-8"?>
<calcChain xmlns="http://schemas.openxmlformats.org/spreadsheetml/2006/main">
  <c r="C93" i="1"/>
  <c r="E12"/>
  <c r="D73"/>
  <c r="D34"/>
  <c r="C36"/>
  <c r="C34" s="1"/>
  <c r="D39"/>
  <c r="D38" s="1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<sst xmlns="http://schemas.openxmlformats.org/spreadsheetml/2006/main" count="187" uniqueCount="182">
  <si>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</si>
  <si>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</si>
  <si>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</si>
  <si>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</si>
  <si>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</si>
  <si>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</si>
  <si>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</si>
  <si>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</si>
  <si>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</si>
  <si>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</si>
  <si>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</si>
  <si>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</si>
  <si>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</si>
  <si>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</si>
  <si>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</si>
  <si>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</si>
  <si>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</si>
  <si>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</si>
  <si>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</si>
  <si>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</si>
  <si>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</si>
  <si>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</si>
  <si>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</si>
  <si>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</si>
  <si>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</si>
  <si>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</si>
  <si>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</si>
  <si>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</si>
  <si>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</si>
  <si>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</si>
  <si>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</si>
  <si>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</si>
  <si>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</si>
  <si>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</si>
  <si>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</si>
  <si>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</si>
  <si>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</si>
  <si>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</si>
  <si>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</si>
  <si>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</si>
  <si>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</si>
  <si>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</si>
  <si>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</si>
  <si>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</si>
  <si>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</si>
  <si>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</si>
  <si>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</si>
  <si>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</si>
  <si>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</si>
  <si>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</si>
  <si>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</si>
  <si>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</si>
  <si>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</si>
  <si>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</si>
  <si>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</si>
  <si>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</si>
  <si>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</si>
  <si>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</si>
  <si>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</si>
  <si>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</si>
  <si>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</si>
  <si>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</si>
  <si>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</si>
  <si>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</si>
  <si>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</si>
  <si>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</si>
  <si>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</si>
  <si>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</si>
  <si>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</si>
  <si>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</si>
  <si>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</si>
  <si>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</si>
  <si>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</si>
  <si>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</si>
  <si>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</si>
  <si>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</si>
  <si>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</si>
  <si>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</si>
  <si>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</si>
  <si>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</si>
  <si>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</si>
  <si>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</si>
  <si>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</si>
  <si>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</si>
  <si>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</si>
  <si>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</si>
  <si>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</si>
  <si>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</si>
  <si>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</si>
  <si>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</si>
  <si>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</si>
  <si>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</si>
  <si>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</si>
  <si>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</si>
  <si>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</si>
  <si>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</si>
  <si>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</si>
  <si>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</si>
  <si>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</si>
  <si>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</si>
  <si>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</si>
  <si>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</si>
  <si>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</si>
  <si>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</si>
  <si>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</si>
  <si>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</si>
  <si>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</si>
  <si>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</si>
  <si>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</si>
  <si>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</si>
  <si>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</si>
  <si>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</si>
  <si>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</si>
  <si>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</si>
  <si>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</si>
  <si>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</si>
  <si>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</si>
  <si>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</si>
  <si>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</si>
  <si>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</si>
  <si>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</si>
  <si>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</si>
  <si>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</si>
  <si>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</si>
  <si>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</si>
  <si>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</si>
  <si>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</si>
  <si>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</si>
  <si>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</si>
  <si>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</si>
  <si>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</si>
  <si>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</si>
  <si>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</si>
  <si>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</si>
  <si>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</si>
  <si>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</si>
  <si>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</si>
  <si>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</si>
  <si>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</si>
  <si>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</si>
  <si>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</si>
  <si>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</si>
  <si>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</si>
  <si>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</si>
  <si>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</si>
  <si>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</si>
  <si>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</si>
  <si>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</si>
  <si>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</si>
  <si>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</si>
  <si>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</si>
  <si>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</si>
  <si>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</si>
  <si>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</si>
  <si>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</si>
  <si>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</si>
  <si>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</si>
  <si>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</si>
  <si>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</si>
  <si>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</si>
  <si>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</si>
  <si>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</si>
  <si>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</si>
  <si>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</si>
  <si>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</si>
  <si>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</si>
  <si>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</si>
  <si>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</si>
  <si>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</si>
  <si>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</si>
  <si>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</si>
  <si>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</si>
  <si>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</si>
  <si>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</si>
  <si>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</si>
  <si>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</si>
  <si>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</si>
  <si>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01.05.2023 г.</t>
  </si>
  <si>
    <t xml:space="preserve"> План на январь-апрель 2023 года</t>
  </si>
  <si>
    <t>Исполнено на 01.05.2023г</t>
  </si>
  <si>
    <t>% исполнения к плану за январь-апрель 2023 года</t>
  </si>
  <si>
    <t>Уточненный план на 01.05.2023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</si>
</sst>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54" zoomScaleNormal="90" zoomScaleSheetLayoutView="100" workbookViewId="0">
      <selection activeCell="F96" sqref="F9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181</v>
      </c>
      <c r="D5" s="14" t="s">
        <v>178</v>
      </c>
      <c r="E5" s="14" t="s">
        <v>179</v>
      </c>
      <c r="F5" s="13" t="s">
        <v>4</v>
      </c>
      <c r="G5" s="15" t="s">
        <v>180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2573.2000000000003</v>
      </c>
      <c r="D6" s="18">
        <f>SUM(D7+D9+D10+D12+D16)</f>
        <v>891.80000000000007</v>
      </c>
      <c r="E6" s="18">
        <v>891.8</v>
      </c>
      <c r="F6" s="18">
        <f t="shared" ref="F6:F32" si="0">E6/C6*100</f>
        <v>34.657236126224149</v>
      </c>
      <c r="G6" s="19">
        <f t="shared" ref="G6:G9" si="1">E6/D6*100</f>
        <v>99.999999999999986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4.8</v>
      </c>
      <c r="E7" s="23">
        <f>SUM(E8:E8)</f>
        <v>4.8</v>
      </c>
      <c r="F7" s="23">
        <f t="shared" si="0"/>
        <v>17.021276595744681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4.8</v>
      </c>
      <c r="E8" s="27">
        <v>4.8</v>
      </c>
      <c r="F8" s="27">
        <f t="shared" si="0"/>
        <v>17.021276595744681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301</v>
      </c>
      <c r="E9" s="31">
        <v>301</v>
      </c>
      <c r="F9" s="31">
        <f t="shared" si="0"/>
        <v>36.047904191616766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189.3</v>
      </c>
      <c r="E10" s="31">
        <f>SUM(E11)</f>
        <v>189.3</v>
      </c>
      <c r="F10" s="31">
        <f t="shared" si="0"/>
        <v>58.971962616822438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189.3</v>
      </c>
      <c r="E11" s="27">
        <v>189.3</v>
      </c>
      <c r="F11" s="27">
        <f>SUM(F10)</f>
        <v>58.971962616822438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1095.4000000000001</v>
      </c>
      <c r="D12" s="31">
        <f>(D13+D14+D15)</f>
        <v>312.3</v>
      </c>
      <c r="E12" s="31">
        <f>SUM(E13:E15)</f>
        <v>312.3</v>
      </c>
      <c r="F12" s="31">
        <f t="shared" si="0"/>
        <v>28.51013328464488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28.2</v>
      </c>
      <c r="E13" s="27">
        <v>28.2</v>
      </c>
      <c r="F13" s="27">
        <f t="shared" si="0"/>
        <v>22.083007047768206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269.3</v>
      </c>
      <c r="E14" s="27">
        <v>269.3</v>
      </c>
      <c r="F14" s="27">
        <f t="shared" si="0"/>
        <v>28.795979469632165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32.5</v>
      </c>
      <c r="D15" s="27">
        <v>14.8</v>
      </c>
      <c r="E15" s="27">
        <v>14.8</v>
      </c>
      <c r="F15" s="27">
        <f t="shared" si="0"/>
        <v>45.53846153846154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84.4</v>
      </c>
      <c r="E16" s="31">
        <f>SUM(E17+E20)</f>
        <v>84.4</v>
      </c>
      <c r="F16" s="31">
        <f t="shared" si="0"/>
        <v>28.746594005449587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37.299999999999997</v>
      </c>
      <c r="E17" s="31">
        <f>SUM(E18:E19)</f>
        <v>37.299999999999997</v>
      </c>
      <c r="F17" s="31">
        <f t="shared" si="0"/>
        <v>27.588757396449704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32.5</v>
      </c>
      <c r="E18" s="27">
        <v>32.5</v>
      </c>
      <c r="F18" s="27">
        <f t="shared" si="0"/>
        <v>26.903973509933778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4.8</v>
      </c>
      <c r="E19" s="27">
        <v>4.8</v>
      </c>
      <c r="F19" s="27">
        <f t="shared" si="0"/>
        <v>33.333333333333329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47.1</v>
      </c>
      <c r="E20" s="41">
        <v>47.1</v>
      </c>
      <c r="F20" s="41">
        <f t="shared" si="0"/>
        <v>29.734848484848484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175</v>
      </c>
      <c r="C21" s="27">
        <v>158.4</v>
      </c>
      <c r="D21" s="27">
        <v>47.1</v>
      </c>
      <c r="E21" s="27">
        <v>47.1</v>
      </c>
      <c r="F21" s="27">
        <f t="shared" si="0"/>
        <v>29.734848484848484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2620.1</v>
      </c>
      <c r="D22" s="18">
        <f>D23+D43</f>
        <v>502.5</v>
      </c>
      <c r="E22" s="18">
        <f>E23+E43</f>
        <v>502.5</v>
      </c>
      <c r="F22" s="18">
        <f t="shared" si="0"/>
        <v>19.178657303156367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29.577464788732399</v>
      </c>
      <c r="D23" s="23">
        <f>D24+D34+D38+D41</f>
        <v>502.5</v>
      </c>
      <c r="E23" s="23">
        <f>E24+E34+E38+E41</f>
        <v>502.5</v>
      </c>
      <c r="F23" s="23">
        <f t="shared" si="0"/>
        <v>1698.9285714285711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301.39999999999998</v>
      </c>
      <c r="E24" s="31">
        <f>E25+E33</f>
        <v>301.39999999999998</v>
      </c>
      <c r="F24" s="31">
        <f t="shared" si="0"/>
        <v>33.333333333333329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90.4</v>
      </c>
      <c r="E25" s="34">
        <v>90.4</v>
      </c>
      <c r="F25" s="27">
        <f t="shared" si="0"/>
        <v>33.333333333333336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211</v>
      </c>
      <c r="E33" s="34">
        <v>211</v>
      </c>
      <c r="F33" s="27">
        <f>E33/C33*100</f>
        <v>33.333333333333329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158.4</v>
      </c>
      <c r="E34" s="35">
        <f>SUM(E35)</f>
        <v>158.4</v>
      </c>
      <c r="F34" s="27">
        <f t="shared" ref="F34:F37" si="4">E34/C34*100</f>
        <v>33.333333333333336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158.4</v>
      </c>
      <c r="E35" s="40">
        <f>E36</f>
        <v>158.4</v>
      </c>
      <c r="F35" s="41">
        <f t="shared" si="4"/>
        <v>33.333333333333336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158.4</v>
      </c>
      <c r="E36" s="34">
        <v>158.4</v>
      </c>
      <c r="F36" s="27">
        <f t="shared" si="4"/>
        <v>33.333333333333336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158.4</v>
      </c>
      <c r="E37" s="34">
        <v>158.4</v>
      </c>
      <c r="F37" s="27">
        <f t="shared" si="4"/>
        <v>33.333333333333336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33.6</v>
      </c>
      <c r="E38" s="31">
        <f>SUM(E39)</f>
        <v>33.6</v>
      </c>
      <c r="F38" s="31">
        <f>E38/C38*100</f>
        <v>29.577464788732399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33.6</v>
      </c>
      <c r="E39" s="40">
        <f t="shared" si="6"/>
        <v>33.6</v>
      </c>
      <c r="F39" s="41">
        <f t="shared" ref="F39:F44" si="7">E39/C39*100</f>
        <v>29.577464788732399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176</v>
      </c>
      <c r="C40" s="34">
        <v>113.6</v>
      </c>
      <c r="D40" s="34">
        <v>33.6</v>
      </c>
      <c r="E40" s="34">
        <v>33.6</v>
      </c>
      <c r="F40" s="27">
        <f t="shared" si="7"/>
        <v>29.577464788732399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1127.0999999999999</v>
      </c>
      <c r="D41" s="79">
        <f t="shared" ref="D41:E41" si="9">D42</f>
        <v>9.1</v>
      </c>
      <c r="E41" s="79">
        <f t="shared" si="9"/>
        <v>9.1</v>
      </c>
      <c r="F41" s="73">
        <f t="shared" si="7"/>
        <v>0.80738177623990781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1127.0999999999999</v>
      </c>
      <c r="D42" s="76">
        <v>9.1</v>
      </c>
      <c r="E42" s="76">
        <v>9.1</v>
      </c>
      <c r="F42" s="73">
        <f t="shared" si="7"/>
        <v>0.80738177623990781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5193.3</v>
      </c>
      <c r="D44" s="45">
        <f>D22+D6</f>
        <v>1394.3000000000002</v>
      </c>
      <c r="E44" s="45">
        <v>1394.3</v>
      </c>
      <c r="F44" s="45">
        <f t="shared" si="7"/>
        <v>26.848054223711319</v>
      </c>
      <c r="G44" s="46">
        <f t="shared" ref="G44" si="10">E44/D44*100</f>
        <v>99.999999999999986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2459.6</v>
      </c>
      <c r="D46" s="51">
        <f>SUM(D48:D53)</f>
        <v>689.5</v>
      </c>
      <c r="E46" s="51">
        <f>SUM(E48:E53)</f>
        <v>689.5</v>
      </c>
      <c r="F46" s="51">
        <f t="shared" ref="F46:F55" si="11">E46/C46*100</f>
        <v>28.033013498129776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2457.6</v>
      </c>
      <c r="D48" s="54">
        <v>689.5</v>
      </c>
      <c r="E48" s="54">
        <v>689.5</v>
      </c>
      <c r="F48" s="54">
        <f t="shared" si="11"/>
        <v>28.055826822916668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31</v>
      </c>
      <c r="E54" s="51">
        <f>SUM(E55:E55)</f>
        <v>31</v>
      </c>
      <c r="F54" s="51">
        <f t="shared" si="11"/>
        <v>27.2887323943662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31</v>
      </c>
      <c r="E55" s="54">
        <v>31</v>
      </c>
      <c r="F55" s="54">
        <f t="shared" si="11"/>
        <v>27.2887323943662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3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526.1</v>
      </c>
      <c r="E71" s="51">
        <f>SUM(E72:E72)</f>
        <v>526.1</v>
      </c>
      <c r="F71" s="51">
        <f t="shared" si="13"/>
        <v>21.813583215855378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526.1</v>
      </c>
      <c r="E72" s="54">
        <v>526.1</v>
      </c>
      <c r="F72" s="54">
        <f t="shared" si="13"/>
        <v>21.813583215855378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20.2</v>
      </c>
      <c r="E73" s="51">
        <f>SUM(E74:E74)</f>
        <v>20.2</v>
      </c>
      <c r="F73" s="51">
        <f t="shared" si="13"/>
        <v>24.938271604938269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20.2</v>
      </c>
      <c r="E74" s="54">
        <v>20.2</v>
      </c>
      <c r="F74" s="54">
        <f t="shared" si="13"/>
        <v>24.938271604938269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6166.9</v>
      </c>
      <c r="D75" s="51">
        <v>1398.5</v>
      </c>
      <c r="E75" s="51">
        <v>1398.5</v>
      </c>
      <c r="F75" s="51">
        <f t="shared" si="13"/>
        <v>22.677520310042322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-973.59999999999945</v>
      </c>
      <c r="D77" s="51">
        <v>-4.2</v>
      </c>
      <c r="E77" s="51">
        <v>-4.2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4.2</v>
      </c>
      <c r="E78" s="51">
        <v>4.2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6166.9</v>
      </c>
      <c r="D89" s="54">
        <v>1398.5</v>
      </c>
      <c r="E89" s="54">
        <v>1398.5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-5436.4</v>
      </c>
      <c r="D92" s="54">
        <v>-1394.3</v>
      </c>
      <c r="E92" s="54">
        <v>-1394.3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4.2</v>
      </c>
      <c r="E95" s="51">
        <v>4.2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01.03.2023</vt:lpstr>
      <vt:lpstr>'01.03.2023'!Excel_BuiltIn__FilterDatabase</vt:lpstr>
      <vt:lpstr>'01.03.2023'!Заголовки_для_печати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2023-05-12T05:57:00Z</dcterms:modified>
</cp:coreProperties>
</file>