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4" sheetId="1" r:id="rId1"/>
  </sheets>
  <definedNames>
    <definedName name="Excel_BuiltIn__FilterDatabase" localSheetId="0">'01.02.2024'!$A$5:$E$5</definedName>
    <definedName name="_xlnm.Print_Titles" localSheetId="0">'01.02.2024'!$5:$5</definedName>
  </definedNames>
  <calcPr calcId="124519"/>
</workbook>
</file>

<file path=xl/calcChain.xml><?xml version="1.0" encoding="utf-8"?>
<calcChain xmlns="http://schemas.openxmlformats.org/spreadsheetml/2006/main">
  <c r="E95" i="1"/>
  <c r="D95"/>
  <c r="E20"/>
  <c r="D7"/>
  <c r="E36"/>
  <c r="D36"/>
  <c r="D34" s="1"/>
  <c r="C36"/>
  <c r="C34" s="1"/>
  <c r="D39"/>
  <c r="D38" s="1"/>
  <c r="G10"/>
  <c r="E10"/>
  <c r="F10" s="1"/>
  <c r="C10"/>
  <c r="C35" l="1"/>
  <c r="D41"/>
  <c r="E41"/>
  <c r="C41"/>
  <c r="E24" l="1"/>
  <c r="D24"/>
  <c r="C24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F17"/>
  <c r="E75" l="1"/>
  <c r="C75"/>
  <c r="G12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<sst xmlns="http://schemas.openxmlformats.org/spreadsheetml/2006/main" count="187" uniqueCount="182">
  <si>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</si>
  <si>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</si>
  <si>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</si>
  <si>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</si>
  <si>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</si>
  <si>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</si>
  <si>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</si>
  <si>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</si>
  <si>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</si>
  <si>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</si>
  <si>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</si>
  <si>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</si>
  <si>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</si>
  <si>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</si>
  <si>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</si>
  <si>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</si>
  <si>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</si>
  <si>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</si>
  <si>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</si>
  <si>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</si>
  <si>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</si>
  <si>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</si>
  <si>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</si>
  <si>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</si>
  <si>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</si>
  <si>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</si>
  <si>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</si>
  <si>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</si>
  <si>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</si>
  <si>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</si>
  <si>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</si>
  <si>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</si>
  <si>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</si>
  <si>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</si>
  <si>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</si>
  <si>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</si>
  <si>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</si>
  <si>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</si>
  <si>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</si>
  <si>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</si>
  <si>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</si>
  <si>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</si>
  <si>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</si>
  <si>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</si>
  <si>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</si>
  <si>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</si>
  <si>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</si>
  <si>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</si>
  <si>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</si>
  <si>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</si>
  <si>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</si>
  <si>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</si>
  <si>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</si>
  <si>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</si>
  <si>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</si>
  <si>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</si>
  <si>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</si>
  <si>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</si>
  <si>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</si>
  <si>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</si>
  <si>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</si>
  <si>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</si>
  <si>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</si>
  <si>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</si>
  <si>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</si>
  <si>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</si>
  <si>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</si>
  <si>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</si>
  <si>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</si>
  <si>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</si>
  <si>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</si>
  <si>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</si>
  <si>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</si>
  <si>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</si>
  <si>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</si>
  <si>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</si>
  <si>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</si>
  <si>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</si>
  <si>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</si>
  <si>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</si>
  <si>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</si>
  <si>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</si>
  <si>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</si>
  <si>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</si>
  <si>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</si>
  <si>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</si>
  <si>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</si>
  <si>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</si>
  <si>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</si>
  <si>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</si>
  <si>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</si>
  <si>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</si>
  <si>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</si>
  <si>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</si>
  <si>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</si>
  <si>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</si>
  <si>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</si>
  <si>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</si>
  <si>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</si>
  <si>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</si>
  <si>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</si>
  <si>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</si>
  <si>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</si>
  <si>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</si>
  <si>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</si>
  <si>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</si>
  <si>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</si>
  <si>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</si>
  <si>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</si>
  <si>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</si>
  <si>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</si>
  <si>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</si>
  <si>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</si>
  <si>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</si>
  <si>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</si>
  <si>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</si>
  <si>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</si>
  <si>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</si>
  <si>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</si>
  <si>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</si>
  <si>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</si>
  <si>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</si>
  <si>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</si>
  <si>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</si>
  <si>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</si>
  <si>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</si>
  <si>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</si>
  <si>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</si>
  <si>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</si>
  <si>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</si>
  <si>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</si>
  <si>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</si>
  <si>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</si>
  <si>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</si>
  <si>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</si>
  <si>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</si>
  <si>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</si>
  <si>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</si>
  <si>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</si>
  <si>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</si>
  <si>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</si>
  <si>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</si>
  <si>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</si>
  <si>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</si>
  <si>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</si>
  <si>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</si>
  <si>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</si>
  <si>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</si>
  <si>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</si>
  <si>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</si>
  <si>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</si>
  <si>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</si>
  <si>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</si>
  <si>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</si>
  <si>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</si>
  <si>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</si>
  <si>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</si>
  <si>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</si>
  <si>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</si>
  <si>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</si>
  <si>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</si>
  <si>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</si>
  <si>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</si>
  <si>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</si>
  <si>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</si>
  <si>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</si>
  <si>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</si>
  <si>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</si>
  <si>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</si>
  <si>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</si>
  <si>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</si>
  <si>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</si>
  <si>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</si>
  <si>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</si>
  <si>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</si>
  <si>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</si>
  <si>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об исполнении  бюджета  Майского сельсовета Малосердобинского  района  на  01.05.2024 г.</t>
  </si>
  <si>
    <t>Уточненный план на 01.05.2024 год</t>
  </si>
  <si>
    <t xml:space="preserve"> План на 01.05.2024 года</t>
  </si>
  <si>
    <t>Исполнено на 01.05.2024г</t>
  </si>
  <si>
    <t>% исполнения к плану апреля 2024 года</t>
  </si>
  <si>
    <t>0502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</si>
</sst>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86" zoomScaleNormal="90" zoomScaleSheetLayoutView="100" workbookViewId="0">
      <selection activeCell="F94" sqref="F94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176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177</v>
      </c>
      <c r="D5" s="14" t="s">
        <v>178</v>
      </c>
      <c r="E5" s="14" t="s">
        <v>179</v>
      </c>
      <c r="F5" s="13" t="s">
        <v>4</v>
      </c>
      <c r="G5" s="15" t="s">
        <v>180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762.3</v>
      </c>
      <c r="E6" s="18">
        <v>763.8</v>
      </c>
      <c r="F6" s="18">
        <f t="shared" ref="F6:F32" si="0">E6/C6*100</f>
        <v>26.327944572748269</v>
      </c>
      <c r="G6" s="19">
        <f t="shared" ref="G6:G9" si="1">E6/D6*100</f>
        <v>100.19677292404565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8.6999999999999993</v>
      </c>
      <c r="E7" s="23">
        <v>8.8000000000000007</v>
      </c>
      <c r="F7" s="23">
        <f t="shared" si="0"/>
        <v>30.3448275862069</v>
      </c>
      <c r="G7" s="24">
        <f t="shared" si="1"/>
        <v>101.14942528735634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8.6999999999999993</v>
      </c>
      <c r="E8" s="27">
        <v>8.8000000000000007</v>
      </c>
      <c r="F8" s="27">
        <f t="shared" si="0"/>
        <v>30.3448275862069</v>
      </c>
      <c r="G8" s="28">
        <f t="shared" si="1"/>
        <v>101.14942528735634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254.4</v>
      </c>
      <c r="E9" s="31">
        <v>254.5</v>
      </c>
      <c r="F9" s="31">
        <f t="shared" si="0"/>
        <v>25.429656274980019</v>
      </c>
      <c r="G9" s="24">
        <f t="shared" si="1"/>
        <v>100.03930817610063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149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149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206</v>
      </c>
      <c r="E12" s="31">
        <f>(E13+E14+E15)</f>
        <v>206.29999999999998</v>
      </c>
      <c r="F12" s="31">
        <f t="shared" si="0"/>
        <v>15.681058072362418</v>
      </c>
      <c r="G12" s="24">
        <f t="shared" ref="G12:G21" si="2">E12/D12*100</f>
        <v>100.14563106796115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2.8</v>
      </c>
      <c r="E13" s="27">
        <v>3</v>
      </c>
      <c r="F13" s="27">
        <f t="shared" si="0"/>
        <v>2.2058823529411766</v>
      </c>
      <c r="G13" s="28">
        <f t="shared" si="2"/>
        <v>107.14285714285714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172.6</v>
      </c>
      <c r="E14" s="27">
        <v>172.6</v>
      </c>
      <c r="F14" s="27">
        <f t="shared" si="0"/>
        <v>19.921514312096029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30.6</v>
      </c>
      <c r="E15" s="27">
        <v>30.7</v>
      </c>
      <c r="F15" s="27">
        <f t="shared" si="0"/>
        <v>9.8020434227330782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144.19999999999999</v>
      </c>
      <c r="E16" s="31">
        <f>SUM(E17+E20)</f>
        <v>144.19999999999999</v>
      </c>
      <c r="F16" s="31">
        <f t="shared" si="0"/>
        <v>46.426271732131354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84.6</v>
      </c>
      <c r="E17" s="31">
        <f>SUM(E18:E19)</f>
        <v>84.6</v>
      </c>
      <c r="F17" s="31">
        <f t="shared" si="0"/>
        <v>63.993948562783665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79.8</v>
      </c>
      <c r="E18" s="27">
        <v>79.8</v>
      </c>
      <c r="F18" s="27">
        <f t="shared" si="0"/>
        <v>67.741935483870961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4.8</v>
      </c>
      <c r="E19" s="27">
        <v>4.8</v>
      </c>
      <c r="F19" s="27">
        <f t="shared" si="0"/>
        <v>33.333333333333329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D21</f>
        <v>59.6</v>
      </c>
      <c r="E20" s="41">
        <f>SUM(E21)</f>
        <v>59.6</v>
      </c>
      <c r="F20" s="41">
        <f t="shared" si="0"/>
        <v>33.408071748878925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59.6</v>
      </c>
      <c r="E21" s="27">
        <v>59.6</v>
      </c>
      <c r="F21" s="27">
        <f t="shared" si="0"/>
        <v>33.408071748878925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2369.3000000000002</v>
      </c>
      <c r="D22" s="18">
        <f>D23+D43</f>
        <v>569.70000000000005</v>
      </c>
      <c r="E22" s="18">
        <f>E23+E43</f>
        <v>569.70000000000005</v>
      </c>
      <c r="F22" s="18">
        <f t="shared" si="0"/>
        <v>24.045076604904402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569.70000000000005</v>
      </c>
      <c r="E23" s="23">
        <f>E24+E34+E38+E41</f>
        <v>569.70000000000005</v>
      </c>
      <c r="F23" s="23">
        <f t="shared" si="0"/>
        <v>33.039494287536975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321.79999999999995</v>
      </c>
      <c r="E24" s="31">
        <f>E25+E33</f>
        <v>321.79999999999995</v>
      </c>
      <c r="F24" s="31">
        <f t="shared" si="0"/>
        <v>33.329880890730188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90.1</v>
      </c>
      <c r="E25" s="34">
        <v>90.1</v>
      </c>
      <c r="F25" s="27">
        <f t="shared" si="0"/>
        <v>33.3086876155268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231.7</v>
      </c>
      <c r="E33" s="34">
        <v>231.7</v>
      </c>
      <c r="F33" s="27">
        <f>E33/C33*100</f>
        <v>33.338129496402871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179.2</v>
      </c>
      <c r="E34" s="35">
        <f>SUM(E35)</f>
        <v>179.2</v>
      </c>
      <c r="F34" s="27">
        <f t="shared" ref="F34:F37" si="4">E34/C34*100</f>
        <v>33.33953488372093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179.2</v>
      </c>
      <c r="E35" s="40">
        <f>E36</f>
        <v>179.2</v>
      </c>
      <c r="F35" s="41">
        <f t="shared" si="4"/>
        <v>33.33953488372093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537.5</v>
      </c>
      <c r="D36" s="34">
        <f>SUM(D37)</f>
        <v>179.2</v>
      </c>
      <c r="E36" s="34">
        <f>SUM(E37)</f>
        <v>179.2</v>
      </c>
      <c r="F36" s="27">
        <f t="shared" si="4"/>
        <v>33.33953488372093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537.5</v>
      </c>
      <c r="D37" s="34">
        <v>179.2</v>
      </c>
      <c r="E37" s="34">
        <v>179.2</v>
      </c>
      <c r="F37" s="27">
        <f t="shared" si="4"/>
        <v>33.33953488372093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40.5</v>
      </c>
      <c r="E38" s="31">
        <f>SUM(E39)</f>
        <v>40.5</v>
      </c>
      <c r="F38" s="31">
        <f>E38/C38*100</f>
        <v>29.670329670329672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40.5</v>
      </c>
      <c r="E39" s="40">
        <f t="shared" si="6"/>
        <v>40.5</v>
      </c>
      <c r="F39" s="41">
        <f t="shared" ref="F39:F44" si="7">E39/C39*100</f>
        <v>29.670329670329672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136.5</v>
      </c>
      <c r="D40" s="34">
        <v>40.5</v>
      </c>
      <c r="E40" s="34">
        <v>40.5</v>
      </c>
      <c r="F40" s="27">
        <f t="shared" si="7"/>
        <v>29.670329670329672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28.2</v>
      </c>
      <c r="E41" s="79">
        <f t="shared" si="9"/>
        <v>28.2</v>
      </c>
      <c r="F41" s="73">
        <f t="shared" si="7"/>
        <v>3.864072348588655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28.2</v>
      </c>
      <c r="E42" s="76">
        <v>28.2</v>
      </c>
      <c r="F42" s="73">
        <f t="shared" si="7"/>
        <v>3.864072348588655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5270.4</v>
      </c>
      <c r="D44" s="45">
        <f>D22+D6</f>
        <v>1332</v>
      </c>
      <c r="E44" s="45">
        <f>E22+E6</f>
        <v>1333.5</v>
      </c>
      <c r="F44" s="45">
        <f t="shared" si="7"/>
        <v>25.301684881602917</v>
      </c>
      <c r="G44" s="46">
        <f t="shared" ref="G44" si="10">E44/D44*100</f>
        <v>100.11261261261262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514.79999999999995</v>
      </c>
      <c r="E46" s="51">
        <f>SUM(E48:E53)</f>
        <v>514.79999999999995</v>
      </c>
      <c r="F46" s="51">
        <f t="shared" ref="F46:F55" si="11">E46/C46*100</f>
        <v>18.969710369223964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514.79999999999995</v>
      </c>
      <c r="E48" s="54">
        <v>514.79999999999995</v>
      </c>
      <c r="F48" s="54">
        <f t="shared" si="11"/>
        <v>19.210388834987683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35.200000000000003</v>
      </c>
      <c r="E54" s="51">
        <f>SUM(E55:E55)</f>
        <v>35.200000000000003</v>
      </c>
      <c r="F54" s="51">
        <f t="shared" si="11"/>
        <v>25.787545787545792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136.5</v>
      </c>
      <c r="D55" s="54">
        <v>35.200000000000003</v>
      </c>
      <c r="E55" s="54">
        <v>35.200000000000003</v>
      </c>
      <c r="F55" s="54">
        <f t="shared" si="11"/>
        <v>25.787545787545792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128.19999999999999</v>
      </c>
      <c r="E58" s="51">
        <f>SUM(E59:E61)</f>
        <v>128.19999999999999</v>
      </c>
      <c r="F58" s="51">
        <f>E58/C58*100</f>
        <v>8.3268381397765658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128.19999999999999</v>
      </c>
      <c r="E60" s="54">
        <v>128.19999999999999</v>
      </c>
      <c r="F60" s="54">
        <f t="shared" ref="F60:F75" si="13">E60/C60*100</f>
        <v>8.3268381397765658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181</v>
      </c>
      <c r="C63" s="54">
        <v>45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634.20000000000005</v>
      </c>
      <c r="E71" s="51">
        <f>SUM(E72:E72)</f>
        <v>634.20000000000005</v>
      </c>
      <c r="F71" s="51">
        <f t="shared" si="13"/>
        <v>39.010887617641629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634.20000000000005</v>
      </c>
      <c r="E72" s="54">
        <v>634.20000000000005</v>
      </c>
      <c r="F72" s="54">
        <f t="shared" si="13"/>
        <v>39.010887617641629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47.4</v>
      </c>
      <c r="E73" s="51">
        <f>SUM(E74:E74)</f>
        <v>47.4</v>
      </c>
      <c r="F73" s="51">
        <f t="shared" si="13"/>
        <v>25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47.4</v>
      </c>
      <c r="E74" s="54">
        <v>47.4</v>
      </c>
      <c r="F74" s="54">
        <f t="shared" si="13"/>
        <v>25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6259.2</v>
      </c>
      <c r="D75" s="51">
        <f>SUM(D46+D54+D58+D71+D73)</f>
        <v>1359.8000000000002</v>
      </c>
      <c r="E75" s="51">
        <f>SUM(E46+E54+E58+E71+E73)</f>
        <v>1359.8000000000002</v>
      </c>
      <c r="F75" s="51">
        <f t="shared" si="13"/>
        <v>21.724821063394685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-988.80000000000018</v>
      </c>
      <c r="D77" s="51">
        <f>D44-D75</f>
        <v>-27.800000000000182</v>
      </c>
      <c r="E77" s="51">
        <f>E44-E75</f>
        <v>-26.300000000000182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27.8</v>
      </c>
      <c r="E78" s="51">
        <v>26.3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-27.800000000000182</v>
      </c>
      <c r="E95" s="51">
        <f>SUM(E77)</f>
        <v>-26.300000000000182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01.02.2024</vt:lpstr>
      <vt:lpstr>'01.02.2024'!Excel_BuiltIn__FilterDatabase</vt:lpstr>
      <vt:lpstr>'01.02.2024'!Заголовки_для_печати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2024-05-03T10:56:16Z</dcterms:modified>
</cp:coreProperties>
</file>