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E56" i="1"/>
  <c r="C36"/>
  <c r="C35"/>
  <c r="D7"/>
  <c r="E36"/>
  <c r="D36"/>
  <c r="D34" s="1"/>
  <c r="C34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<sst xmlns="http://schemas.openxmlformats.org/spreadsheetml/2006/main" count="187" uniqueCount="182">
  <si>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</si>
  <si>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</si>
  <si>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</si>
  <si>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</si>
  <si>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</si>
  <si>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</si>
  <si>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</si>
  <si>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</si>
  <si>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</si>
  <si>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</si>
  <si>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</si>
  <si>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</si>
  <si>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</si>
  <si>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</si>
  <si>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</si>
  <si>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</si>
  <si>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</si>
  <si>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</si>
  <si>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</si>
  <si>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</si>
  <si>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</si>
  <si>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</si>
  <si>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</si>
  <si>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</si>
  <si>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</si>
  <si>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</si>
  <si>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</si>
  <si>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</si>
  <si>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</si>
  <si>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</si>
  <si>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</si>
  <si>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</si>
  <si>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</si>
  <si>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</si>
  <si>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</si>
  <si>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</si>
  <si>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</si>
  <si>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</si>
  <si>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</si>
  <si>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</si>
  <si>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</si>
  <si>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</si>
  <si>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</si>
  <si>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</si>
  <si>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</si>
  <si>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</si>
  <si>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</si>
  <si>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</si>
  <si>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</si>
  <si>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</si>
  <si>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</si>
  <si>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</si>
  <si>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</si>
  <si>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</si>
  <si>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</si>
  <si>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</si>
  <si>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</si>
  <si>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</si>
  <si>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</si>
  <si>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</si>
  <si>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</si>
  <si>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</si>
  <si>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</si>
  <si>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</si>
  <si>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</si>
  <si>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</si>
  <si>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</si>
  <si>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</si>
  <si>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</si>
  <si>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</si>
  <si>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</si>
  <si>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</si>
  <si>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</si>
  <si>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</si>
  <si>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</si>
  <si>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</si>
  <si>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</si>
  <si>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</si>
  <si>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</si>
  <si>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</si>
  <si>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</si>
  <si>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</si>
  <si>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</si>
  <si>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</si>
  <si>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</si>
  <si>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</si>
  <si>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</si>
  <si>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</si>
  <si>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</si>
  <si>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</si>
  <si>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</si>
  <si>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</si>
  <si>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</si>
  <si>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</si>
  <si>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</si>
  <si>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</si>
  <si>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</si>
  <si>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</si>
  <si>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</si>
  <si>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</si>
  <si>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</si>
  <si>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</si>
  <si>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</si>
  <si>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</si>
  <si>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</si>
  <si>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</si>
  <si>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</si>
  <si>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</si>
  <si>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</si>
  <si>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</si>
  <si>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</si>
  <si>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</si>
  <si>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</si>
  <si>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</si>
  <si>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</si>
  <si>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</si>
  <si>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</si>
  <si>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</si>
  <si>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</si>
  <si>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</si>
  <si>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</si>
  <si>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</si>
  <si>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</si>
  <si>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</si>
  <si>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</si>
  <si>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</si>
  <si>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</si>
  <si>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</si>
  <si>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</si>
  <si>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</si>
  <si>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</si>
  <si>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</si>
  <si>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</si>
  <si>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</si>
  <si>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</si>
  <si>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</si>
  <si>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</si>
  <si>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</si>
  <si>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</si>
  <si>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</si>
  <si>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</si>
  <si>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</si>
  <si>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</si>
  <si>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</si>
  <si>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</si>
  <si>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</si>
  <si>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</si>
  <si>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</si>
  <si>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</si>
  <si>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</si>
  <si>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</si>
  <si>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</si>
  <si>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</si>
  <si>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</si>
  <si>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</si>
  <si>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</si>
  <si>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</si>
  <si>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</si>
  <si>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</si>
  <si>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</si>
  <si>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</si>
  <si>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</si>
  <si>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</si>
  <si>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</si>
  <si>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</si>
  <si>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</si>
  <si>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</si>
  <si>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</si>
  <si>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</si>
  <si>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</si>
  <si>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</si>
  <si>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</si>
  <si>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</si>
  <si>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</si>
  <si>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</si>
  <si>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</si>
  <si>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</si>
  <si>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01.05.2025 г.</t>
  </si>
  <si>
    <t>Уточненный план на 01.05.2025 год</t>
  </si>
  <si>
    <t xml:space="preserve"> План на 01.05.2025 года</t>
  </si>
  <si>
    <t>Исполнено на 01.05.2025г</t>
  </si>
  <si>
    <t>% исполнения к плану апрель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</si>
</sst>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0" zoomScaleNormal="90" zoomScaleSheetLayoutView="100" workbookViewId="0">
      <selection activeCell="D80" sqref="D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1151.7</v>
      </c>
      <c r="E6" s="18">
        <f>SUM(E7+E9+E10+E12+E16)</f>
        <v>1323.1</v>
      </c>
      <c r="F6" s="18">
        <f t="shared" ref="F6:F32" si="0">E6/C6*100</f>
        <v>44.393370017447317</v>
      </c>
      <c r="G6" s="19">
        <f t="shared" ref="G6:G9" si="1">E6/D6*100</f>
        <v>114.88234783363723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9.3000000000000007</v>
      </c>
      <c r="E7" s="23">
        <v>9.3000000000000007</v>
      </c>
      <c r="F7" s="23">
        <f t="shared" si="0"/>
        <v>28.61538461538462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32.5</v>
      </c>
      <c r="D8" s="27">
        <v>9.3000000000000007</v>
      </c>
      <c r="E8" s="27">
        <v>9.3000000000000007</v>
      </c>
      <c r="F8" s="27">
        <f t="shared" si="0"/>
        <v>28.61538461538462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358.1</v>
      </c>
      <c r="E9" s="31">
        <v>358.1</v>
      </c>
      <c r="F9" s="31">
        <f t="shared" si="0"/>
        <v>33.489198541101658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v>369.4</v>
      </c>
      <c r="F10" s="31">
        <f>E10/C10*100</f>
        <v>186.56565656565655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369.4</v>
      </c>
      <c r="F11" s="27">
        <f>SUM(F10)</f>
        <v>186.56565656565655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468.2</v>
      </c>
      <c r="E12" s="31">
        <f>(E13+E14+E15)</f>
        <v>468.2</v>
      </c>
      <c r="F12" s="31">
        <f t="shared" si="0"/>
        <v>34.175182481751825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1.6</v>
      </c>
      <c r="E13" s="27">
        <v>1.6</v>
      </c>
      <c r="F13" s="27">
        <f t="shared" si="0"/>
        <v>1.2598425196850396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450.4</v>
      </c>
      <c r="E14" s="27">
        <v>450.4</v>
      </c>
      <c r="F14" s="27">
        <f t="shared" si="0"/>
        <v>49.494505494505489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16.2</v>
      </c>
      <c r="E15" s="27">
        <v>16.2</v>
      </c>
      <c r="F15" s="27">
        <f t="shared" si="0"/>
        <v>4.864864864864864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118.1</v>
      </c>
      <c r="E16" s="31">
        <f>SUM(E17+E20)</f>
        <v>118.1</v>
      </c>
      <c r="F16" s="31">
        <f t="shared" si="0"/>
        <v>38.0231809401159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64.5</v>
      </c>
      <c r="E17" s="31">
        <f>SUM(E18:E19)</f>
        <v>64.5</v>
      </c>
      <c r="F17" s="31">
        <f t="shared" si="0"/>
        <v>48.789712556732226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59.7</v>
      </c>
      <c r="E18" s="27">
        <v>59.7</v>
      </c>
      <c r="F18" s="27">
        <f t="shared" si="0"/>
        <v>50.679117147707984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4.8</v>
      </c>
      <c r="E19" s="27">
        <v>4.8</v>
      </c>
      <c r="F19" s="27">
        <f t="shared" si="0"/>
        <v>33.333333333333329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v>53.6</v>
      </c>
      <c r="E20" s="41">
        <v>53.6</v>
      </c>
      <c r="F20" s="41">
        <f t="shared" si="0"/>
        <v>30.044843049327351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53.6</v>
      </c>
      <c r="E21" s="27">
        <v>53.6</v>
      </c>
      <c r="F21" s="27">
        <f t="shared" si="0"/>
        <v>30.044843049327351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2044.5</v>
      </c>
      <c r="D22" s="18">
        <f>D23+D43</f>
        <v>669</v>
      </c>
      <c r="E22" s="18">
        <f>E23+E43</f>
        <v>669</v>
      </c>
      <c r="F22" s="18">
        <f t="shared" si="0"/>
        <v>32.721936903888484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669</v>
      </c>
      <c r="E23" s="23">
        <f>E24+E34+E38+E41</f>
        <v>669</v>
      </c>
      <c r="F23" s="23">
        <f t="shared" si="0"/>
        <v>38.798352954822249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323.60000000000002</v>
      </c>
      <c r="E24" s="31">
        <f>E25+E33</f>
        <v>323.60000000000002</v>
      </c>
      <c r="F24" s="31">
        <f t="shared" si="0"/>
        <v>32.011079236324072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88.9</v>
      </c>
      <c r="E25" s="34">
        <v>88.9</v>
      </c>
      <c r="F25" s="27">
        <f t="shared" si="0"/>
        <v>33.345836459114778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234.7</v>
      </c>
      <c r="E33" s="34">
        <v>234.7</v>
      </c>
      <c r="F33" s="27">
        <f>E33/C33*100</f>
        <v>31.532984011823189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210.4</v>
      </c>
      <c r="E34" s="35">
        <f>SUM(E35)</f>
        <v>210.4</v>
      </c>
      <c r="F34" s="27">
        <f t="shared" ref="F34:F37" si="4">E34/C34*100</f>
        <v>33.322774786189427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210.4</v>
      </c>
      <c r="E35" s="40">
        <f>E36</f>
        <v>210.4</v>
      </c>
      <c r="F35" s="41">
        <f t="shared" si="4"/>
        <v>33.322774786189427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210.4</v>
      </c>
      <c r="E36" s="34">
        <f>SUM(E37)</f>
        <v>210.4</v>
      </c>
      <c r="F36" s="27">
        <f t="shared" si="4"/>
        <v>33.322774786189427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210.4</v>
      </c>
      <c r="E37" s="34">
        <v>210.4</v>
      </c>
      <c r="F37" s="27">
        <f t="shared" si="4"/>
        <v>33.322774786189427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47.2</v>
      </c>
      <c r="E38" s="31">
        <f>SUM(E39)</f>
        <v>47.2</v>
      </c>
      <c r="F38" s="31">
        <f>E38/C38*100</f>
        <v>29.064039408867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47.2</v>
      </c>
      <c r="E39" s="40">
        <f t="shared" si="6"/>
        <v>47.2</v>
      </c>
      <c r="F39" s="41">
        <f t="shared" ref="F39:F44" si="7">E39/C39*100</f>
        <v>29.064039408867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47.2</v>
      </c>
      <c r="E40" s="34">
        <v>47.2</v>
      </c>
      <c r="F40" s="27">
        <f t="shared" si="7"/>
        <v>29.064039408867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239.8</v>
      </c>
      <c r="D41" s="79">
        <f t="shared" ref="D41:E41" si="9">D42</f>
        <v>87.8</v>
      </c>
      <c r="E41" s="79">
        <f t="shared" si="9"/>
        <v>87.8</v>
      </c>
      <c r="F41" s="73">
        <f t="shared" si="7"/>
        <v>36.6138448707256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239.8</v>
      </c>
      <c r="D42" s="76">
        <v>87.8</v>
      </c>
      <c r="E42" s="76">
        <v>87.8</v>
      </c>
      <c r="F42" s="73">
        <f t="shared" si="7"/>
        <v>36.6138448707256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5024.8999999999996</v>
      </c>
      <c r="D44" s="45">
        <f>D22+D6</f>
        <v>1820.7</v>
      </c>
      <c r="E44" s="45">
        <f>E22+E6</f>
        <v>1992.1</v>
      </c>
      <c r="F44" s="45">
        <f t="shared" si="7"/>
        <v>39.644570041194847</v>
      </c>
      <c r="G44" s="46">
        <f t="shared" ref="G44" si="10">E44/D44*100</f>
        <v>109.4139616630966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863.6</v>
      </c>
      <c r="E46" s="51">
        <f>SUM(E48:E53)</f>
        <v>863.6</v>
      </c>
      <c r="F46" s="51">
        <f t="shared" ref="F46:F55" si="11">E46/C46*100</f>
        <v>28.484728544099212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863.6</v>
      </c>
      <c r="E48" s="54">
        <v>863.6</v>
      </c>
      <c r="F48" s="54">
        <f t="shared" si="11"/>
        <v>28.49412696317804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162.4</v>
      </c>
      <c r="D54" s="51">
        <f>SUM(D55:D55)</f>
        <v>39.5</v>
      </c>
      <c r="E54" s="51">
        <f>SUM(E55:E55)</f>
        <v>39.5</v>
      </c>
      <c r="F54" s="51">
        <f t="shared" si="11"/>
        <v>24.322660098522167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162.4</v>
      </c>
      <c r="D55" s="54">
        <v>39.5</v>
      </c>
      <c r="E55" s="54">
        <v>39.5</v>
      </c>
      <c r="F55" s="54">
        <f t="shared" si="11"/>
        <v>24.322660098522167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973.6</v>
      </c>
      <c r="D58" s="51">
        <f>SUM(D59:D61)</f>
        <v>102.5</v>
      </c>
      <c r="E58" s="51">
        <f>SUM(E59:E61)</f>
        <v>102.5</v>
      </c>
      <c r="F58" s="51">
        <f>E58/C58*100</f>
        <v>10.527937551355793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973.6</v>
      </c>
      <c r="D60" s="54">
        <v>102.5</v>
      </c>
      <c r="E60" s="54">
        <v>102.5</v>
      </c>
      <c r="F60" s="54">
        <f t="shared" ref="F60:F75" si="13">E60/C60*100</f>
        <v>10.527937551355793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1941.5</v>
      </c>
      <c r="D71" s="51">
        <f>SUM(D72:D72)</f>
        <v>586.29999999999995</v>
      </c>
      <c r="E71" s="51">
        <f>SUM(E72:E72)</f>
        <v>586.29999999999995</v>
      </c>
      <c r="F71" s="51">
        <f t="shared" si="13"/>
        <v>30.198300283286116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1941.5</v>
      </c>
      <c r="D72" s="54">
        <v>586.29999999999995</v>
      </c>
      <c r="E72" s="54">
        <v>586.29999999999995</v>
      </c>
      <c r="F72" s="54">
        <f t="shared" si="13"/>
        <v>30.198300283286116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47.4</v>
      </c>
      <c r="E73" s="51">
        <f>SUM(E74:E74)</f>
        <v>47.4</v>
      </c>
      <c r="F73" s="51">
        <f t="shared" si="13"/>
        <v>23.523573200992555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47.4</v>
      </c>
      <c r="E74" s="54">
        <v>47.4</v>
      </c>
      <c r="F74" s="54">
        <f t="shared" si="13"/>
        <v>23.523573200992555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6364.6</v>
      </c>
      <c r="D75" s="51">
        <f>SUM(D46+D54+D56+D58+D62+D71+D73)</f>
        <v>1656.3000000000002</v>
      </c>
      <c r="E75" s="51">
        <f>SUM(E46+E54+E56+E58+E62+E71+E73)</f>
        <v>1656.3000000000002</v>
      </c>
      <c r="F75" s="51">
        <f t="shared" si="13"/>
        <v>26.02363070735003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-1339.7000000000007</v>
      </c>
      <c r="D77" s="51">
        <v>164.4</v>
      </c>
      <c r="E77" s="51">
        <f>E44-E75</f>
        <v>335.79999999999973</v>
      </c>
      <c r="F77" s="54"/>
      <c r="G77" s="54"/>
    </row>
    <row r="78" spans="1:7" ht="31.2">
      <c r="A78" s="48" t="s">
        <v>95</v>
      </c>
      <c r="B78" s="49" t="s">
        <v>96</v>
      </c>
      <c r="C78" s="51">
        <v>1339.7</v>
      </c>
      <c r="D78" s="51">
        <v>-164.4</v>
      </c>
      <c r="E78" s="51">
        <v>-335.8</v>
      </c>
      <c r="F78" s="54"/>
      <c r="G78" s="54"/>
    </row>
    <row r="79" spans="1:7" ht="31.2">
      <c r="A79" s="48" t="s">
        <v>97</v>
      </c>
      <c r="B79" s="49" t="s">
        <v>98</v>
      </c>
      <c r="C79" s="51">
        <v>1339.7</v>
      </c>
      <c r="D79" s="51">
        <v>-164.4</v>
      </c>
      <c r="E79" s="51">
        <v>-335.8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2025-07-03T06:29:29Z</dcterms:modified>
</cp:coreProperties>
</file>