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12.2024" sheetId="1" r:id="rId1"/>
  </sheets>
  <definedNames>
    <definedName name="Excel_BuiltIn__FilterDatabase" localSheetId="0">'01.12.2024'!$A$5:$E$5</definedName>
    <definedName name="_xlnm.Print_Titles" localSheetId="0">'01.12.2024'!$5:$5</definedName>
  </definedNames>
  <calcPr calcId="124519"/>
</workbook>
</file>

<file path=xl/calcChain.xml><?xml version="1.0" encoding="utf-8"?>
<calcChain xmlns="http://schemas.openxmlformats.org/spreadsheetml/2006/main">
  <c r="E20" i="1"/>
  <c r="D20"/>
  <c r="E7"/>
  <c r="E56"/>
  <c r="C36"/>
  <c r="C35"/>
  <c r="D7"/>
  <c r="E36"/>
  <c r="D36"/>
  <c r="D34" s="1"/>
  <c r="C34"/>
  <c r="D39"/>
  <c r="D38" s="1"/>
  <c r="G10"/>
  <c r="C10"/>
  <c r="F10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E75" l="1"/>
  <c r="D75"/>
  <c r="C75"/>
  <c r="G12"/>
  <c r="F73"/>
  <c r="F56"/>
  <c r="F12"/>
  <c r="F7"/>
  <c r="F71"/>
  <c r="G7"/>
  <c r="F24"/>
  <c r="F16"/>
  <c r="F1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<sst xmlns="http://schemas.openxmlformats.org/spreadsheetml/2006/main" count="187" uniqueCount="182">
  <si>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</si>
  <si>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</si>
  <si>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</si>
  <si>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</si>
  <si>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</si>
  <si>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</si>
  <si>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</si>
  <si>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</si>
  <si>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</si>
  <si>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</si>
  <si>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</si>
  <si>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</si>
  <si>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</si>
  <si>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</si>
  <si>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</si>
  <si>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</si>
  <si>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</si>
  <si>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</si>
  <si>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</si>
  <si>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</si>
  <si>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</si>
  <si>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</si>
  <si>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</si>
  <si>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</si>
  <si>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</si>
  <si>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</si>
  <si>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</si>
  <si>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</si>
  <si>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</si>
  <si>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</si>
  <si>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</si>
  <si>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</si>
  <si>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</si>
  <si>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</si>
  <si>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</si>
  <si>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</si>
  <si>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</si>
  <si>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</si>
  <si>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</si>
  <si>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</si>
  <si>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</si>
  <si>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</si>
  <si>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</si>
  <si>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</si>
  <si>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</si>
  <si>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</si>
  <si>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</si>
  <si>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</si>
  <si>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</si>
  <si>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</si>
  <si>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</si>
  <si>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</si>
  <si>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</si>
  <si>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</si>
  <si>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</si>
  <si>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</si>
  <si>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</si>
  <si>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</si>
  <si>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</si>
  <si>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</si>
  <si>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</si>
  <si>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</si>
  <si>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</si>
  <si>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</si>
  <si>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</si>
  <si>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</si>
  <si>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</si>
  <si>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</si>
  <si>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</si>
  <si>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</si>
  <si>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</si>
  <si>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</si>
  <si>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</si>
  <si>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</si>
  <si>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</si>
  <si>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</si>
  <si>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</si>
  <si>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</si>
  <si>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</si>
  <si>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</si>
  <si>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</si>
  <si>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</si>
  <si>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</si>
  <si>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</si>
  <si>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</si>
  <si>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</si>
  <si>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</si>
  <si>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</si>
  <si>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</si>
  <si>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</si>
  <si>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</si>
  <si>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</si>
  <si>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</si>
  <si>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</si>
  <si>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</si>
  <si>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</si>
  <si>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</si>
  <si>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</si>
  <si>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</si>
  <si>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</si>
  <si>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</si>
  <si>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</si>
  <si>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</si>
  <si>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</si>
  <si>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</si>
  <si>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</si>
  <si>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</si>
  <si>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</si>
  <si>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</si>
  <si>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</si>
  <si>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</si>
  <si>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</si>
  <si>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</si>
  <si>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</si>
  <si>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</si>
  <si>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</si>
  <si>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</si>
  <si>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</si>
  <si>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</si>
  <si>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</si>
  <si>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</si>
  <si>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</si>
  <si>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</si>
  <si>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</si>
  <si>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</si>
  <si>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</si>
  <si>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</si>
  <si>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</si>
  <si>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</si>
  <si>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</si>
  <si>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</si>
  <si>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</si>
  <si>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</si>
  <si>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</si>
  <si>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</si>
  <si>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</si>
  <si>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</si>
  <si>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</si>
  <si>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</si>
  <si>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</si>
  <si>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</si>
  <si>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</si>
  <si>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</si>
  <si>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</si>
  <si>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</si>
  <si>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</si>
  <si>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</si>
  <si>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</si>
  <si>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</si>
  <si>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</si>
  <si>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</si>
  <si>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</si>
  <si>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</si>
  <si>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</si>
  <si>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</si>
  <si>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</si>
  <si>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</si>
  <si>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</si>
  <si>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</si>
  <si>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</si>
  <si>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</si>
  <si>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</si>
  <si>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</si>
  <si>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</si>
  <si>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</si>
  <si>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</si>
  <si>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</si>
  <si>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</si>
  <si>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</si>
  <si>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</si>
  <si>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</si>
  <si>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</si>
  <si>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</si>
  <si>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</si>
  <si>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</si>
  <si>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</si>
  <si>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</si>
  <si>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01.06.2025 г.</t>
  </si>
  <si>
    <t>Уточненный план на 01.06.2025 год</t>
  </si>
  <si>
    <t xml:space="preserve"> План на 01.06.2025 года</t>
  </si>
  <si>
    <t>Исполнено на 01.06.2025г</t>
  </si>
  <si>
    <t>% исполнения к плану май 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</si>
</sst>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63" zoomScaleNormal="90" zoomScaleSheetLayoutView="100" workbookViewId="0">
      <selection activeCell="E80" sqref="E80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2980.4</v>
      </c>
      <c r="D6" s="18">
        <f>SUM(D7+D9+D10+D12+D16)</f>
        <v>1185.5</v>
      </c>
      <c r="E6" s="18">
        <f>SUM(E7+E9+E10+E12+E16)</f>
        <v>1442.8999999999999</v>
      </c>
      <c r="F6" s="18">
        <f t="shared" ref="F6:F32" si="0">E6/C6*100</f>
        <v>48.412964702724459</v>
      </c>
      <c r="G6" s="19">
        <f t="shared" ref="G6:G9" si="1">E6/D6*100</f>
        <v>121.71235765499789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32.5</v>
      </c>
      <c r="D7" s="23">
        <f>SUM(D8:D8)</f>
        <v>12.4</v>
      </c>
      <c r="E7" s="23">
        <f>SUM(E8)</f>
        <v>12.4</v>
      </c>
      <c r="F7" s="23">
        <f t="shared" si="0"/>
        <v>38.153846153846153</v>
      </c>
      <c r="G7" s="24">
        <f t="shared" si="1"/>
        <v>100</v>
      </c>
    </row>
    <row r="8" spans="1:7" ht="19.2" customHeight="1">
      <c r="A8" s="25" t="s">
        <v>9</v>
      </c>
      <c r="B8" s="26" t="s">
        <v>10</v>
      </c>
      <c r="C8" s="27">
        <v>32.5</v>
      </c>
      <c r="D8" s="27">
        <v>12.4</v>
      </c>
      <c r="E8" s="27">
        <v>12.4</v>
      </c>
      <c r="F8" s="27">
        <f t="shared" si="0"/>
        <v>38.153846153846153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1069.3</v>
      </c>
      <c r="D9" s="31">
        <v>358.1</v>
      </c>
      <c r="E9" s="31">
        <v>444.1</v>
      </c>
      <c r="F9" s="31">
        <f t="shared" si="0"/>
        <v>41.531843261947074</v>
      </c>
      <c r="G9" s="24">
        <f t="shared" si="1"/>
        <v>124.01563808991902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198</v>
      </c>
      <c r="D10" s="31">
        <v>198</v>
      </c>
      <c r="E10" s="31">
        <v>369.4</v>
      </c>
      <c r="F10" s="31">
        <f>E10/C10*100</f>
        <v>186.56565656565655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198</v>
      </c>
      <c r="D11" s="27">
        <v>198</v>
      </c>
      <c r="E11" s="27">
        <v>369.4</v>
      </c>
      <c r="F11" s="27">
        <f>SUM(F10)</f>
        <v>186.56565656565655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1370</v>
      </c>
      <c r="D12" s="31">
        <f>(D13+D14+D15)</f>
        <v>471.29999999999995</v>
      </c>
      <c r="E12" s="31">
        <f>(E13+E14+E15)</f>
        <v>471.29999999999995</v>
      </c>
      <c r="F12" s="31">
        <f t="shared" si="0"/>
        <v>34.40145985401459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</v>
      </c>
      <c r="D13" s="27">
        <v>1.5</v>
      </c>
      <c r="E13" s="27">
        <v>1.5</v>
      </c>
      <c r="F13" s="27">
        <f t="shared" si="0"/>
        <v>1.1811023622047243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910</v>
      </c>
      <c r="D14" s="27">
        <v>451.4</v>
      </c>
      <c r="E14" s="27">
        <v>451.4</v>
      </c>
      <c r="F14" s="27">
        <f t="shared" si="0"/>
        <v>49.604395604395599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333</v>
      </c>
      <c r="D15" s="27">
        <v>18.399999999999999</v>
      </c>
      <c r="E15" s="27">
        <v>18.399999999999999</v>
      </c>
      <c r="F15" s="27">
        <f t="shared" si="0"/>
        <v>5.5255255255255253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145.69999999999999</v>
      </c>
      <c r="E16" s="31">
        <f>SUM(E17+E20)</f>
        <v>145.69999999999999</v>
      </c>
      <c r="F16" s="31">
        <f t="shared" si="0"/>
        <v>46.909207984546029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65.7</v>
      </c>
      <c r="E17" s="31">
        <f>SUM(E18:E19)</f>
        <v>65.7</v>
      </c>
      <c r="F17" s="31">
        <f t="shared" si="0"/>
        <v>49.697428139183067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59.7</v>
      </c>
      <c r="E18" s="27">
        <v>59.7</v>
      </c>
      <c r="F18" s="27">
        <f t="shared" si="0"/>
        <v>50.679117147707984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6</v>
      </c>
      <c r="E19" s="27">
        <v>6</v>
      </c>
      <c r="F19" s="27">
        <f t="shared" si="0"/>
        <v>41.666666666666664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SUM(D21)</f>
        <v>80</v>
      </c>
      <c r="E20" s="41">
        <f>SUM(E21)</f>
        <v>80</v>
      </c>
      <c r="F20" s="41">
        <f t="shared" si="0"/>
        <v>44.843049327354258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80</v>
      </c>
      <c r="E21" s="27">
        <v>80</v>
      </c>
      <c r="F21" s="27">
        <f t="shared" si="0"/>
        <v>44.843049327354258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2376.5</v>
      </c>
      <c r="D22" s="18">
        <f>D23+D43</f>
        <v>840.9</v>
      </c>
      <c r="E22" s="18">
        <f>E23+E43</f>
        <v>840.9</v>
      </c>
      <c r="F22" s="18">
        <f t="shared" si="0"/>
        <v>35.38396802019777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840.9</v>
      </c>
      <c r="E23" s="23">
        <f>E24+E34+E38+E41</f>
        <v>840.9</v>
      </c>
      <c r="F23" s="23">
        <f t="shared" si="0"/>
        <v>48.767615844110651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1010.9</v>
      </c>
      <c r="D24" s="31">
        <f>D25+D33</f>
        <v>409.5</v>
      </c>
      <c r="E24" s="31">
        <f>E25+E33</f>
        <v>409.5</v>
      </c>
      <c r="F24" s="31">
        <f t="shared" si="0"/>
        <v>40.50845780987239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266.60000000000002</v>
      </c>
      <c r="D25" s="34">
        <v>111.1</v>
      </c>
      <c r="E25" s="34">
        <v>111.1</v>
      </c>
      <c r="F25" s="27">
        <f t="shared" si="0"/>
        <v>41.672918229557382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744.3</v>
      </c>
      <c r="D33" s="34">
        <v>298.39999999999998</v>
      </c>
      <c r="E33" s="34">
        <v>298.39999999999998</v>
      </c>
      <c r="F33" s="27">
        <f>E33/C33*100</f>
        <v>40.091361010345288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631.4</v>
      </c>
      <c r="D34" s="35">
        <f>SUM(D36)</f>
        <v>263</v>
      </c>
      <c r="E34" s="35">
        <f>SUM(E35)</f>
        <v>263</v>
      </c>
      <c r="F34" s="27">
        <f t="shared" ref="F34:F37" si="4">E34/C34*100</f>
        <v>41.653468482736777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SUM(C37)</f>
        <v>631.4</v>
      </c>
      <c r="D35" s="40">
        <f>D36</f>
        <v>263</v>
      </c>
      <c r="E35" s="40">
        <f>E36</f>
        <v>263</v>
      </c>
      <c r="F35" s="41">
        <f t="shared" si="4"/>
        <v>41.653468482736777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631.4</v>
      </c>
      <c r="D36" s="34">
        <f>SUM(D37)</f>
        <v>263</v>
      </c>
      <c r="E36" s="34">
        <f>SUM(E37)</f>
        <v>263</v>
      </c>
      <c r="F36" s="27">
        <f t="shared" si="4"/>
        <v>41.653468482736777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631.4</v>
      </c>
      <c r="D37" s="34">
        <v>263</v>
      </c>
      <c r="E37" s="34">
        <v>263</v>
      </c>
      <c r="F37" s="27">
        <f t="shared" si="4"/>
        <v>41.653468482736777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162.4</v>
      </c>
      <c r="D38" s="31">
        <f>SUM(D39)</f>
        <v>61.6</v>
      </c>
      <c r="E38" s="31">
        <f>SUM(E39)</f>
        <v>61.6</v>
      </c>
      <c r="F38" s="31">
        <f>E38/C38*100</f>
        <v>37.931034482758619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162.4</v>
      </c>
      <c r="D39" s="40">
        <f t="shared" ref="D39:E39" si="6">D40</f>
        <v>61.6</v>
      </c>
      <c r="E39" s="40">
        <f t="shared" si="6"/>
        <v>61.6</v>
      </c>
      <c r="F39" s="41">
        <f t="shared" ref="F39:F44" si="7">E39/C39*100</f>
        <v>37.931034482758619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162.4</v>
      </c>
      <c r="D40" s="34">
        <v>61.6</v>
      </c>
      <c r="E40" s="34">
        <v>61.6</v>
      </c>
      <c r="F40" s="27">
        <f t="shared" si="7"/>
        <v>37.931034482758619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571.79999999999995</v>
      </c>
      <c r="D41" s="79">
        <f t="shared" ref="D41:E41" si="9">D42</f>
        <v>106.8</v>
      </c>
      <c r="E41" s="79">
        <f t="shared" si="9"/>
        <v>106.8</v>
      </c>
      <c r="F41" s="73">
        <f t="shared" si="7"/>
        <v>18.677859391395593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571.79999999999995</v>
      </c>
      <c r="D42" s="76">
        <v>106.8</v>
      </c>
      <c r="E42" s="76">
        <v>106.8</v>
      </c>
      <c r="F42" s="73">
        <f t="shared" si="7"/>
        <v>18.677859391395593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5356.9</v>
      </c>
      <c r="D44" s="45">
        <f>D22+D6</f>
        <v>2026.4</v>
      </c>
      <c r="E44" s="45">
        <f>E22+E6</f>
        <v>2283.7999999999997</v>
      </c>
      <c r="F44" s="45">
        <f t="shared" si="7"/>
        <v>42.632866023259716</v>
      </c>
      <c r="G44" s="46">
        <f t="shared" ref="G44" si="10">E44/D44*100</f>
        <v>112.70232925384917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3031.8</v>
      </c>
      <c r="D46" s="51">
        <f>SUM(D48:D53)</f>
        <v>993.2</v>
      </c>
      <c r="E46" s="51">
        <f>SUM(E48:E53)</f>
        <v>993.2</v>
      </c>
      <c r="F46" s="51">
        <f t="shared" ref="F46:F55" si="11">E46/C46*100</f>
        <v>32.759416848077052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3030.8</v>
      </c>
      <c r="D48" s="54">
        <v>993.2</v>
      </c>
      <c r="E48" s="54">
        <v>993.2</v>
      </c>
      <c r="F48" s="54">
        <f t="shared" si="11"/>
        <v>32.770225682987991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0</v>
      </c>
      <c r="D53" s="54">
        <v>0</v>
      </c>
      <c r="E53" s="54">
        <v>0</v>
      </c>
      <c r="F53" s="54" t="e">
        <f t="shared" si="11"/>
        <v>#DIV/0!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162.4</v>
      </c>
      <c r="D54" s="51">
        <f>SUM(D55:D55)</f>
        <v>50.8</v>
      </c>
      <c r="E54" s="51">
        <f>SUM(E55:E55)</f>
        <v>50.8</v>
      </c>
      <c r="F54" s="51">
        <f t="shared" si="11"/>
        <v>31.280788177339897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162.4</v>
      </c>
      <c r="D55" s="54">
        <v>50.8</v>
      </c>
      <c r="E55" s="54">
        <v>50.8</v>
      </c>
      <c r="F55" s="54">
        <f t="shared" si="11"/>
        <v>31.280788177339897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17</v>
      </c>
      <c r="D56" s="51">
        <f>SUM(D57:D57)</f>
        <v>17</v>
      </c>
      <c r="E56" s="51">
        <f>SUM(E57)</f>
        <v>17</v>
      </c>
      <c r="F56" s="51">
        <f>E56/C56*100</f>
        <v>100</v>
      </c>
      <c r="G56" s="51">
        <v>0</v>
      </c>
    </row>
    <row r="57" spans="1:7" ht="46.8">
      <c r="A57" s="52" t="s">
        <v>149</v>
      </c>
      <c r="B57" s="53" t="s">
        <v>148</v>
      </c>
      <c r="C57" s="54">
        <v>17</v>
      </c>
      <c r="D57" s="54">
        <v>17</v>
      </c>
      <c r="E57" s="54">
        <v>17</v>
      </c>
      <c r="F57" s="51">
        <f>E57/C57*100</f>
        <v>100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1105.5999999999999</v>
      </c>
      <c r="D58" s="51">
        <f>SUM(D59:D61)</f>
        <v>102.5</v>
      </c>
      <c r="E58" s="51">
        <f>SUM(E59:E61)</f>
        <v>102.5</v>
      </c>
      <c r="F58" s="51">
        <f>E58/C58*100</f>
        <v>9.2709840810419699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1105.5999999999999</v>
      </c>
      <c r="D60" s="54">
        <v>102.5</v>
      </c>
      <c r="E60" s="54">
        <v>102.5</v>
      </c>
      <c r="F60" s="54">
        <f t="shared" ref="F60:F75" si="13">E60/C60*100</f>
        <v>9.2709840810419699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36.799999999999997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36.799999999999997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2141.5</v>
      </c>
      <c r="D71" s="51">
        <f>SUM(D72:D72)</f>
        <v>765.2</v>
      </c>
      <c r="E71" s="51">
        <f>SUM(E72:E72)</f>
        <v>765.2</v>
      </c>
      <c r="F71" s="51">
        <f t="shared" si="13"/>
        <v>35.73196357693206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2141.5</v>
      </c>
      <c r="D72" s="54">
        <v>765.2</v>
      </c>
      <c r="E72" s="54">
        <v>765.2</v>
      </c>
      <c r="F72" s="54">
        <f t="shared" si="13"/>
        <v>35.73196357693206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201.5</v>
      </c>
      <c r="D73" s="51">
        <f>SUM(D74:D74)</f>
        <v>66.400000000000006</v>
      </c>
      <c r="E73" s="51">
        <f>SUM(E74:E74)</f>
        <v>66.400000000000006</v>
      </c>
      <c r="F73" s="51">
        <f t="shared" si="13"/>
        <v>32.95285359801489</v>
      </c>
      <c r="G73" s="51">
        <v>0</v>
      </c>
    </row>
    <row r="74" spans="1:7" ht="15.6">
      <c r="A74" s="52" t="s">
        <v>90</v>
      </c>
      <c r="B74" s="53" t="s">
        <v>91</v>
      </c>
      <c r="C74" s="54">
        <v>201.5</v>
      </c>
      <c r="D74" s="54">
        <v>66.400000000000006</v>
      </c>
      <c r="E74" s="54">
        <v>66.400000000000006</v>
      </c>
      <c r="F74" s="54">
        <f t="shared" si="13"/>
        <v>32.95285359801489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6696.6</v>
      </c>
      <c r="D75" s="51">
        <f>SUM(D46+D54+D56+D58+D62+D71+D73)</f>
        <v>1995.1000000000001</v>
      </c>
      <c r="E75" s="51">
        <f>SUM(E46+E54+E56+E58+E62+E71+E73)</f>
        <v>1995.1000000000001</v>
      </c>
      <c r="F75" s="51">
        <f t="shared" si="13"/>
        <v>29.792730639428967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-1339.7000000000007</v>
      </c>
      <c r="D77" s="51">
        <v>31.1</v>
      </c>
      <c r="E77" s="51">
        <f>E44-E75</f>
        <v>288.69999999999959</v>
      </c>
      <c r="F77" s="54"/>
      <c r="G77" s="54"/>
    </row>
    <row r="78" spans="1:7" ht="31.2">
      <c r="A78" s="48" t="s">
        <v>95</v>
      </c>
      <c r="B78" s="49" t="s">
        <v>96</v>
      </c>
      <c r="C78" s="51">
        <v>1339.7</v>
      </c>
      <c r="D78" s="51">
        <v>-31.1</v>
      </c>
      <c r="E78" s="51">
        <v>-288.7</v>
      </c>
      <c r="F78" s="54"/>
      <c r="G78" s="54"/>
    </row>
    <row r="79" spans="1:7" ht="31.2">
      <c r="A79" s="48" t="s">
        <v>97</v>
      </c>
      <c r="B79" s="49" t="s">
        <v>98</v>
      </c>
      <c r="C79" s="51">
        <v>1339.7</v>
      </c>
      <c r="D79" s="51">
        <v>-31.1</v>
      </c>
      <c r="E79" s="51">
        <v>-288.7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01.12.2024</vt:lpstr>
      <vt:lpstr>'01.12.2024'!Excel_BuiltIn__FilterDatabase</vt:lpstr>
      <vt:lpstr>'01.12.2024'!Заголовки_для_печати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2025-07-03T06:42:12Z</dcterms:modified>
</cp:coreProperties>
</file>