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8.2023" sheetId="1" r:id="rId1"/>
  </sheets>
  <definedNames>
    <definedName name="Excel_BuiltIn__FilterDatabase" localSheetId="0">'01.08.2023'!$A$5:$E$5</definedName>
    <definedName name="_xlnm.Print_Titles" localSheetId="0">'01.08.2023'!$5:$5</definedName>
  </definedNames>
  <calcPr calcId="124519"/>
</workbook>
</file>

<file path=xl/calcChain.xml><?xml version="1.0" encoding="utf-8"?>
<calcChain xmlns="http://schemas.openxmlformats.org/spreadsheetml/2006/main">
  <c r="E75" i="1"/>
  <c r="D75"/>
  <c r="F15"/>
  <c r="C93"/>
  <c r="E12"/>
  <c r="D73"/>
  <c r="D34"/>
  <c r="C36"/>
  <c r="C34" s="1"/>
  <c r="D38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4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C79" s="1"/>
  <c r="E84"/>
  <c r="E79" s="1"/>
  <c r="E93"/>
  <c r="F17"/>
  <c r="C75" l="1"/>
  <c r="G12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<sst xmlns="http://schemas.openxmlformats.org/spreadsheetml/2006/main" count="187" uniqueCount="182">
  <si>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</si>
  <si>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</si>
  <si>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</si>
  <si>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</si>
  <si>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</si>
  <si>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</si>
  <si>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</si>
  <si>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</si>
  <si>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</si>
  <si>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</si>
  <si>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</si>
  <si>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</si>
  <si>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</si>
  <si>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</si>
  <si>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</si>
  <si>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</si>
  <si>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</si>
  <si>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</si>
  <si>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</si>
  <si>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</si>
  <si>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</si>
  <si>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</si>
  <si>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</si>
  <si>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</si>
  <si>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</si>
  <si>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</si>
  <si>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</si>
  <si>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</si>
  <si>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</si>
  <si>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</si>
  <si>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</si>
  <si>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</si>
  <si>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</si>
  <si>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</si>
  <si>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</si>
  <si>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</si>
  <si>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</si>
  <si>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</si>
  <si>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</si>
  <si>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</si>
  <si>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</si>
  <si>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</si>
  <si>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</si>
  <si>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</si>
  <si>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</si>
  <si>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</si>
  <si>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</si>
  <si>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</si>
  <si>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</si>
  <si>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</si>
  <si>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</si>
  <si>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</si>
  <si>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</si>
  <si>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</si>
  <si>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</si>
  <si>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</si>
  <si>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</si>
  <si>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</si>
  <si>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</si>
  <si>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</si>
  <si>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</si>
  <si>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</si>
  <si>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</si>
  <si>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</si>
  <si>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</si>
  <si>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</si>
  <si>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</si>
  <si>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</si>
  <si>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</si>
  <si>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</si>
  <si>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</si>
  <si>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</si>
  <si>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</si>
  <si>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</si>
  <si>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</si>
  <si>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</si>
  <si>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</si>
  <si>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</si>
  <si>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</si>
  <si>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</si>
  <si>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</si>
  <si>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</si>
  <si>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</si>
  <si>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</si>
  <si>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</si>
  <si>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</si>
  <si>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</si>
  <si>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</si>
  <si>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</si>
  <si>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</si>
  <si>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</si>
  <si>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</si>
  <si>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</si>
  <si>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</si>
  <si>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</si>
  <si>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</si>
  <si>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</si>
  <si>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</si>
  <si>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</si>
  <si>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</si>
  <si>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</si>
  <si>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</si>
  <si>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</si>
  <si>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</si>
  <si>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</si>
  <si>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</si>
  <si>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</si>
  <si>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</si>
  <si>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</si>
  <si>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</si>
  <si>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</si>
  <si>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</si>
  <si>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</si>
  <si>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</si>
  <si>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</si>
  <si>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</si>
  <si>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</si>
  <si>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</si>
  <si>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</si>
  <si>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</si>
  <si>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</si>
  <si>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</si>
  <si>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</si>
  <si>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</si>
  <si>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</si>
  <si>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</si>
  <si>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</si>
  <si>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</si>
  <si>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</si>
  <si>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</si>
  <si>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</si>
  <si>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</si>
  <si>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</si>
  <si>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</si>
  <si>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</si>
  <si>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</si>
  <si>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</si>
  <si>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</si>
  <si>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</si>
  <si>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</si>
  <si>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</si>
  <si>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</si>
  <si>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</si>
  <si>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</si>
  <si>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</si>
  <si>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</si>
  <si>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</si>
  <si>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</si>
  <si>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</si>
  <si>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</si>
  <si>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</si>
  <si>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</si>
  <si>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</si>
  <si>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</si>
  <si>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</si>
  <si>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</si>
  <si>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</si>
  <si>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</si>
  <si>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</si>
  <si>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</si>
  <si>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</si>
  <si>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</si>
  <si>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</si>
  <si>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</si>
  <si>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</si>
  <si>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</si>
  <si>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</si>
  <si>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</si>
  <si>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</si>
  <si>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</si>
  <si>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</si>
  <si>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</si>
  <si>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</si>
  <si>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</si>
  <si>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</si>
  <si>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</si>
  <si>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</si>
  <si>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01.08.2023 г.</t>
  </si>
  <si>
    <t>Уточненный план на 01.08.2023 год</t>
  </si>
  <si>
    <t xml:space="preserve"> План на январь-июль 2023 года</t>
  </si>
  <si>
    <t>Исполнено на 01.08.2023г</t>
  </si>
  <si>
    <t>% исполнения к плану за январь-июль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</si>
</sst>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90" zoomScaleNormal="90" zoomScaleSheetLayoutView="100" workbookViewId="0">
      <selection activeCell="F5" sqref="F5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2573.2000000000003</v>
      </c>
      <c r="D6" s="18">
        <f>SUM(D7+D9+D10+D12+D16)</f>
        <v>1467.2</v>
      </c>
      <c r="E6" s="18">
        <v>1467.2</v>
      </c>
      <c r="F6" s="18">
        <f t="shared" ref="F6:F32" si="0">E6/C6*100</f>
        <v>57.018498367791068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13.5</v>
      </c>
      <c r="E7" s="23">
        <f>SUM(E8:E8)</f>
        <v>13.5</v>
      </c>
      <c r="F7" s="23">
        <f t="shared" si="0"/>
        <v>47.872340425531917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13.5</v>
      </c>
      <c r="E8" s="27">
        <v>13.5</v>
      </c>
      <c r="F8" s="27">
        <f t="shared" si="0"/>
        <v>47.872340425531917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536.4</v>
      </c>
      <c r="E9" s="31">
        <v>536.4</v>
      </c>
      <c r="F9" s="31">
        <f t="shared" si="0"/>
        <v>64.23952095808383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233.6</v>
      </c>
      <c r="E10" s="31">
        <f>SUM(E11)</f>
        <v>233.6</v>
      </c>
      <c r="F10" s="31">
        <f t="shared" si="0"/>
        <v>72.772585669781932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233.6</v>
      </c>
      <c r="E11" s="27">
        <v>233.6</v>
      </c>
      <c r="F11" s="27">
        <f>SUM(F10)</f>
        <v>72.772585669781932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1095.4000000000001</v>
      </c>
      <c r="D12" s="31">
        <f>(D13+D14+D15)</f>
        <v>473.79999999999995</v>
      </c>
      <c r="E12" s="31">
        <f>SUM(E13:E15)</f>
        <v>473.4</v>
      </c>
      <c r="F12" s="31">
        <f t="shared" si="0"/>
        <v>43.2170896476173</v>
      </c>
      <c r="G12" s="24">
        <f t="shared" ref="G12:G21" si="2">E12/D12*100</f>
        <v>99.915576192486284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28.9</v>
      </c>
      <c r="E13" s="27">
        <v>28.5</v>
      </c>
      <c r="F13" s="27">
        <f t="shared" si="0"/>
        <v>22.317932654659359</v>
      </c>
      <c r="G13" s="28">
        <f t="shared" si="2"/>
        <v>98.615916955017298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427.2</v>
      </c>
      <c r="E14" s="27">
        <v>427.2</v>
      </c>
      <c r="F14" s="27">
        <f t="shared" si="0"/>
        <v>45.680068434559452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32.5</v>
      </c>
      <c r="D15" s="27">
        <v>17.7</v>
      </c>
      <c r="E15" s="27">
        <v>17.7</v>
      </c>
      <c r="F15" s="27">
        <f t="shared" si="0"/>
        <v>54.46153846153846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209.9</v>
      </c>
      <c r="E16" s="31">
        <f>SUM(E17+E20)</f>
        <v>209.9</v>
      </c>
      <c r="F16" s="31">
        <f t="shared" si="0"/>
        <v>71.491825613079016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110.7</v>
      </c>
      <c r="E17" s="31">
        <f>SUM(E18:E19)</f>
        <v>110.7</v>
      </c>
      <c r="F17" s="31">
        <f t="shared" si="0"/>
        <v>81.878698224852073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102.3</v>
      </c>
      <c r="E18" s="27">
        <v>102.3</v>
      </c>
      <c r="F18" s="27">
        <f t="shared" si="0"/>
        <v>84.685430463576168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8.4</v>
      </c>
      <c r="E19" s="27">
        <v>8.4</v>
      </c>
      <c r="F19" s="27">
        <f t="shared" si="0"/>
        <v>58.333333333333336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99.2</v>
      </c>
      <c r="E20" s="41">
        <v>99.2</v>
      </c>
      <c r="F20" s="41">
        <f t="shared" si="0"/>
        <v>62.62626262626263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175</v>
      </c>
      <c r="C21" s="27">
        <v>158.4</v>
      </c>
      <c r="D21" s="27">
        <v>99.2</v>
      </c>
      <c r="E21" s="27">
        <v>99.2</v>
      </c>
      <c r="F21" s="27">
        <f t="shared" si="0"/>
        <v>62.62626262626263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2620.1</v>
      </c>
      <c r="D22" s="18">
        <f>D23+D43</f>
        <v>884.09999999999991</v>
      </c>
      <c r="E22" s="18">
        <f>E23+E43</f>
        <v>884.09999999999991</v>
      </c>
      <c r="F22" s="18">
        <f t="shared" si="0"/>
        <v>33.742986908896604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55.985915492957751</v>
      </c>
      <c r="D23" s="23">
        <f>D24+D34+D38+D41</f>
        <v>884.09999999999991</v>
      </c>
      <c r="E23" s="23">
        <f>E24+E34+E38+E41</f>
        <v>884.09999999999991</v>
      </c>
      <c r="F23" s="23">
        <f t="shared" si="0"/>
        <v>1579.1471698113205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527.4</v>
      </c>
      <c r="E24" s="31">
        <f>E25+E33</f>
        <v>527.4</v>
      </c>
      <c r="F24" s="31">
        <f t="shared" si="0"/>
        <v>58.327803583278026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158.19999999999999</v>
      </c>
      <c r="E25" s="34">
        <v>158.19999999999999</v>
      </c>
      <c r="F25" s="27">
        <f t="shared" si="0"/>
        <v>58.333333333333336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369.2</v>
      </c>
      <c r="E33" s="34">
        <v>369.2</v>
      </c>
      <c r="F33" s="27">
        <f>E33/C33*100</f>
        <v>58.325434439178515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277.2</v>
      </c>
      <c r="E34" s="35">
        <f>SUM(E35)</f>
        <v>277.2</v>
      </c>
      <c r="F34" s="27">
        <f t="shared" ref="F34:F37" si="4">E34/C34*100</f>
        <v>58.333333333333336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277.2</v>
      </c>
      <c r="E35" s="40">
        <v>277.2</v>
      </c>
      <c r="F35" s="41">
        <f t="shared" si="4"/>
        <v>58.333333333333336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277.2</v>
      </c>
      <c r="E36" s="34">
        <v>277.2</v>
      </c>
      <c r="F36" s="27">
        <f t="shared" si="4"/>
        <v>58.333333333333336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277.2</v>
      </c>
      <c r="E37" s="34">
        <v>277.2</v>
      </c>
      <c r="F37" s="27">
        <f t="shared" si="4"/>
        <v>58.333333333333336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63.6</v>
      </c>
      <c r="E38" s="31">
        <f>SUM(E39)</f>
        <v>63.6</v>
      </c>
      <c r="F38" s="31">
        <f>E38/C38*100</f>
        <v>55.985915492957751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v>63.6</v>
      </c>
      <c r="E39" s="40">
        <f t="shared" ref="D39:E39" si="6">E40</f>
        <v>63.6</v>
      </c>
      <c r="F39" s="41">
        <f t="shared" ref="F39:F44" si="7">E39/C39*100</f>
        <v>55.985915492957751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176</v>
      </c>
      <c r="C40" s="34">
        <v>113.6</v>
      </c>
      <c r="D40" s="34">
        <v>63.6</v>
      </c>
      <c r="E40" s="34">
        <v>63.6</v>
      </c>
      <c r="F40" s="27">
        <f t="shared" si="7"/>
        <v>55.985915492957751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1127.0999999999999</v>
      </c>
      <c r="D41" s="79">
        <f t="shared" ref="D41:E41" si="9">D42</f>
        <v>15.9</v>
      </c>
      <c r="E41" s="79">
        <f t="shared" si="9"/>
        <v>15.9</v>
      </c>
      <c r="F41" s="73">
        <f t="shared" si="7"/>
        <v>1.4107000266169818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1127.0999999999999</v>
      </c>
      <c r="D42" s="76">
        <v>15.9</v>
      </c>
      <c r="E42" s="76">
        <v>15.9</v>
      </c>
      <c r="F42" s="73">
        <f t="shared" si="7"/>
        <v>1.4107000266169818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5193.3</v>
      </c>
      <c r="D44" s="45">
        <f>D22+D6</f>
        <v>2351.3000000000002</v>
      </c>
      <c r="E44" s="45">
        <v>2351.3000000000002</v>
      </c>
      <c r="F44" s="45">
        <f t="shared" si="7"/>
        <v>45.27564361773824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2459.6</v>
      </c>
      <c r="D46" s="51">
        <f>SUM(D48:D53)</f>
        <v>1114.5</v>
      </c>
      <c r="E46" s="51">
        <f>SUM(E48:E53)</f>
        <v>1114.5</v>
      </c>
      <c r="F46" s="51">
        <f t="shared" ref="F46:F55" si="11">E46/C46*100</f>
        <v>45.312245893641247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2457.6</v>
      </c>
      <c r="D48" s="54">
        <v>1114.5</v>
      </c>
      <c r="E48" s="54">
        <v>1114.5</v>
      </c>
      <c r="F48" s="54">
        <f t="shared" si="11"/>
        <v>45.34912109375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58.8</v>
      </c>
      <c r="E54" s="51">
        <f>SUM(E55:E55)</f>
        <v>58.8</v>
      </c>
      <c r="F54" s="51">
        <f t="shared" si="11"/>
        <v>51.760563380281688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58.8</v>
      </c>
      <c r="E55" s="54">
        <v>58.8</v>
      </c>
      <c r="F55" s="54">
        <f t="shared" si="11"/>
        <v>51.760563380281688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3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734.4</v>
      </c>
      <c r="E71" s="51">
        <f>SUM(E72:E72)</f>
        <v>734.4</v>
      </c>
      <c r="F71" s="51">
        <f t="shared" si="13"/>
        <v>30.450286093374242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734.4</v>
      </c>
      <c r="E72" s="54">
        <v>734.4</v>
      </c>
      <c r="F72" s="54">
        <f t="shared" si="13"/>
        <v>30.450286093374242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40.5</v>
      </c>
      <c r="E73" s="51">
        <f>SUM(E74:E74)</f>
        <v>40.5</v>
      </c>
      <c r="F73" s="51">
        <f t="shared" si="13"/>
        <v>50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40.5</v>
      </c>
      <c r="E74" s="54">
        <v>40.5</v>
      </c>
      <c r="F74" s="54">
        <f t="shared" si="13"/>
        <v>50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6166.9</v>
      </c>
      <c r="D75" s="51">
        <f>SUM(D46+D54+D58+D71+D73)</f>
        <v>2079.9</v>
      </c>
      <c r="E75" s="51">
        <f>SUM(E46+E54+E58+E71+E73)</f>
        <v>2079.9</v>
      </c>
      <c r="F75" s="51">
        <f t="shared" si="13"/>
        <v>33.726831957709713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-973.59999999999945</v>
      </c>
      <c r="D77" s="51">
        <v>271.39999999999998</v>
      </c>
      <c r="E77" s="51">
        <v>271.39999999999998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271.39999999999998</v>
      </c>
      <c r="E78" s="51">
        <v>271.39999999999998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6166.9</v>
      </c>
      <c r="D89" s="54">
        <v>2079.9</v>
      </c>
      <c r="E89" s="54">
        <v>2079.9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-5436.4</v>
      </c>
      <c r="D92" s="54">
        <v>-2351.3000000000002</v>
      </c>
      <c r="E92" s="54">
        <v>-2351.3000000000002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271.39999999999998</v>
      </c>
      <c r="E95" s="51">
        <v>271.39999999999998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174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01.08.2023</vt:lpstr>
      <vt:lpstr>'01.08.2023'!Excel_BuiltIn__FilterDatabase</vt:lpstr>
      <vt:lpstr>'01.08.2023'!Заголовки_для_печати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2023-08-01T10:53:42Z</dcterms:modified>
</cp:coreProperties>
</file>