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3.2023" sheetId="1" r:id="rId1"/>
  </sheets>
  <definedNames>
    <definedName name="Excel_BuiltIn__FilterDatabase" localSheetId="0">'01.03.2023'!$A$5:$E$5</definedName>
    <definedName name="_xlnm.Print_Titles" localSheetId="0">'01.03.2023'!$5:$5</definedName>
  </definedNames>
  <calcPr calcId="124519"/>
</workbook>
</file>

<file path=xl/calcChain.xml><?xml version="1.0" encoding="utf-8"?>
<calcChain xmlns="http://schemas.openxmlformats.org/spreadsheetml/2006/main">
  <c r="C93" i="1"/>
  <c r="E12"/>
  <c r="D73"/>
  <c r="D34"/>
  <c r="C36"/>
  <c r="C34" s="1"/>
  <c r="D39"/>
  <c r="D38" s="1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4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<sst xmlns="http://schemas.openxmlformats.org/spreadsheetml/2006/main" count="187" uniqueCount="182">
  <si>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</si>
  <si>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</si>
  <si>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</si>
  <si>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</si>
  <si>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</si>
  <si>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</si>
  <si>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</si>
  <si>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</si>
  <si>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</si>
  <si>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</si>
  <si>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</si>
  <si>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</si>
  <si>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</si>
  <si>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</si>
  <si>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</si>
  <si>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</si>
  <si>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</si>
  <si>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</si>
  <si>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</si>
  <si>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</si>
  <si>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</si>
  <si>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</si>
  <si>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</si>
  <si>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</si>
  <si>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</si>
  <si>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</si>
  <si>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</si>
  <si>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</si>
  <si>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</si>
  <si>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</si>
  <si>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</si>
  <si>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</si>
  <si>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</si>
  <si>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</si>
  <si>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</si>
  <si>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</si>
  <si>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</si>
  <si>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</si>
  <si>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</si>
  <si>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</si>
  <si>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</si>
  <si>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</si>
  <si>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</si>
  <si>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</si>
  <si>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</si>
  <si>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</si>
  <si>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</si>
  <si>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</si>
  <si>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</si>
  <si>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</si>
  <si>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</si>
  <si>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</si>
  <si>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</si>
  <si>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</si>
  <si>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</si>
  <si>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</si>
  <si>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</si>
  <si>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</si>
  <si>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</si>
  <si>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</si>
  <si>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</si>
  <si>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</si>
  <si>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</si>
  <si>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</si>
  <si>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</si>
  <si>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</si>
  <si>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</si>
  <si>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</si>
  <si>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</si>
  <si>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</si>
  <si>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</si>
  <si>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</si>
  <si>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</si>
  <si>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</si>
  <si>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</si>
  <si>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</si>
  <si>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</si>
  <si>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</si>
  <si>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</si>
  <si>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</si>
  <si>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</si>
  <si>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</si>
  <si>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</si>
  <si>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</si>
  <si>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</si>
  <si>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</si>
  <si>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</si>
  <si>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</si>
  <si>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</si>
  <si>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</si>
  <si>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</si>
  <si>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</si>
  <si>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</si>
  <si>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</si>
  <si>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</si>
  <si>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</si>
  <si>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</si>
  <si>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</si>
  <si>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</si>
  <si>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</si>
  <si>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</si>
  <si>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</si>
  <si>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</si>
  <si>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</si>
  <si>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</si>
  <si>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</si>
  <si>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</si>
  <si>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</si>
  <si>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</si>
  <si>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</si>
  <si>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</si>
  <si>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</si>
  <si>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</si>
  <si>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</si>
  <si>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</si>
  <si>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</si>
  <si>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</si>
  <si>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</si>
  <si>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</si>
  <si>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</si>
  <si>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</si>
  <si>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</si>
  <si>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</si>
  <si>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</si>
  <si>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</si>
  <si>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</si>
  <si>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</si>
  <si>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</si>
  <si>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</si>
  <si>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</si>
  <si>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</si>
  <si>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</si>
  <si>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</si>
  <si>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</si>
  <si>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</si>
  <si>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</si>
  <si>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</si>
  <si>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</si>
  <si>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</si>
  <si>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</si>
  <si>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</si>
  <si>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</si>
  <si>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</si>
  <si>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</si>
  <si>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</si>
  <si>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</si>
  <si>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</si>
  <si>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</si>
  <si>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</si>
  <si>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</si>
  <si>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</si>
  <si>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</si>
  <si>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</si>
  <si>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</si>
  <si>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</si>
  <si>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</si>
  <si>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</si>
  <si>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</si>
  <si>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</si>
  <si>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</si>
  <si>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</si>
  <si>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</si>
  <si>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</si>
  <si>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</si>
  <si>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</si>
  <si>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</si>
  <si>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</si>
  <si>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</si>
  <si>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</si>
  <si>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</si>
  <si>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</si>
  <si>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</si>
  <si>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</si>
  <si>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</si>
  <si>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</si>
  <si>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</si>
  <si>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</si>
  <si>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01.06.2023 г.</t>
  </si>
  <si>
    <t>Уточненный план на 01.06.2023 год</t>
  </si>
  <si>
    <t xml:space="preserve"> План на январь-май2023 года</t>
  </si>
  <si>
    <t>Исполнено на 01.06.2023г</t>
  </si>
  <si>
    <t>% исполнения к плану за январь-май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</si>
</sst>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G82" sqref="G82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2573.2000000000003</v>
      </c>
      <c r="D6" s="18">
        <f>SUM(D7+D9+D10+D12+D16)</f>
        <v>1028.7</v>
      </c>
      <c r="E6" s="18">
        <v>1028.5999999999999</v>
      </c>
      <c r="F6" s="18">
        <f t="shared" ref="F6:F32" si="0">E6/C6*100</f>
        <v>39.97357376029845</v>
      </c>
      <c r="G6" s="19">
        <f t="shared" ref="G6:G9" si="1">E6/D6*100</f>
        <v>99.990278992903654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6.7</v>
      </c>
      <c r="E7" s="23">
        <f>SUM(E8:E8)</f>
        <v>6.7</v>
      </c>
      <c r="F7" s="23">
        <f t="shared" si="0"/>
        <v>23.75886524822695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6.7</v>
      </c>
      <c r="E8" s="27">
        <v>6.7</v>
      </c>
      <c r="F8" s="27">
        <f t="shared" si="0"/>
        <v>23.75886524822695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377</v>
      </c>
      <c r="E9" s="31">
        <v>377</v>
      </c>
      <c r="F9" s="31">
        <f t="shared" si="0"/>
        <v>45.149700598802397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189.3</v>
      </c>
      <c r="E10" s="31">
        <f>SUM(E11)</f>
        <v>189.3</v>
      </c>
      <c r="F10" s="31">
        <f t="shared" si="0"/>
        <v>58.971962616822438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189.3</v>
      </c>
      <c r="E11" s="27">
        <v>189.3</v>
      </c>
      <c r="F11" s="27">
        <f>SUM(F10)</f>
        <v>58.971962616822438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1095.4000000000001</v>
      </c>
      <c r="D12" s="31">
        <f>(D13+D14+D15)</f>
        <v>313.90000000000003</v>
      </c>
      <c r="E12" s="31">
        <f>SUM(E13:E15)</f>
        <v>313.90000000000003</v>
      </c>
      <c r="F12" s="31">
        <f t="shared" si="0"/>
        <v>28.65619864889538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28.3</v>
      </c>
      <c r="E13" s="27">
        <v>28.3</v>
      </c>
      <c r="F13" s="27">
        <f t="shared" si="0"/>
        <v>22.16131558339859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270.5</v>
      </c>
      <c r="E14" s="27">
        <v>270.5</v>
      </c>
      <c r="F14" s="27">
        <f t="shared" si="0"/>
        <v>28.924294268605642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32.5</v>
      </c>
      <c r="D15" s="27">
        <v>15.1</v>
      </c>
      <c r="E15" s="27">
        <v>15.1</v>
      </c>
      <c r="F15" s="27">
        <f t="shared" si="0"/>
        <v>46.46153846153846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141.80000000000001</v>
      </c>
      <c r="E16" s="31">
        <f>SUM(E17+E20)</f>
        <v>141.80000000000001</v>
      </c>
      <c r="F16" s="31">
        <f t="shared" si="0"/>
        <v>48.297002724795639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88.2</v>
      </c>
      <c r="E17" s="31">
        <f>SUM(E18:E19)</f>
        <v>88.2</v>
      </c>
      <c r="F17" s="31">
        <f t="shared" si="0"/>
        <v>65.236686390532554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82.2</v>
      </c>
      <c r="E18" s="27">
        <v>82.2</v>
      </c>
      <c r="F18" s="27">
        <f t="shared" si="0"/>
        <v>68.046357615894053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6</v>
      </c>
      <c r="E19" s="27">
        <v>6</v>
      </c>
      <c r="F19" s="27">
        <f t="shared" si="0"/>
        <v>41.666666666666664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53.6</v>
      </c>
      <c r="E20" s="41">
        <v>53.6</v>
      </c>
      <c r="F20" s="41">
        <f t="shared" si="0"/>
        <v>33.838383838383841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175</v>
      </c>
      <c r="C21" s="27">
        <v>158.4</v>
      </c>
      <c r="D21" s="27">
        <v>53.6</v>
      </c>
      <c r="E21" s="27">
        <v>53.6</v>
      </c>
      <c r="F21" s="27">
        <f t="shared" si="0"/>
        <v>33.838383838383841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2620.1</v>
      </c>
      <c r="D22" s="18">
        <f>D23+D43</f>
        <v>629.79999999999995</v>
      </c>
      <c r="E22" s="18">
        <f>E23+E43</f>
        <v>629.79999999999995</v>
      </c>
      <c r="F22" s="18">
        <f t="shared" si="0"/>
        <v>24.037250486622646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38.380281690140848</v>
      </c>
      <c r="D23" s="23">
        <f>D24+D34+D38+D41</f>
        <v>629.79999999999995</v>
      </c>
      <c r="E23" s="23">
        <f>E24+E34+E38+E41</f>
        <v>629.79999999999995</v>
      </c>
      <c r="F23" s="23">
        <f t="shared" si="0"/>
        <v>1640.9467889908253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376.8</v>
      </c>
      <c r="E24" s="31">
        <f>E25+E33</f>
        <v>376.8</v>
      </c>
      <c r="F24" s="31">
        <f t="shared" si="0"/>
        <v>41.67219641672196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113</v>
      </c>
      <c r="E25" s="34">
        <v>113</v>
      </c>
      <c r="F25" s="27">
        <f t="shared" si="0"/>
        <v>41.666666666666671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263.8</v>
      </c>
      <c r="E33" s="34">
        <v>263.8</v>
      </c>
      <c r="F33" s="27">
        <f>E33/C33*100</f>
        <v>41.674565560821485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198</v>
      </c>
      <c r="E34" s="35">
        <f>SUM(E35)</f>
        <v>198</v>
      </c>
      <c r="F34" s="27">
        <f t="shared" ref="F34:F37" si="4">E34/C34*100</f>
        <v>41.666666666666671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198</v>
      </c>
      <c r="E35" s="40">
        <v>198</v>
      </c>
      <c r="F35" s="41">
        <f t="shared" si="4"/>
        <v>41.666666666666671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198</v>
      </c>
      <c r="E36" s="34">
        <v>198</v>
      </c>
      <c r="F36" s="27">
        <f t="shared" si="4"/>
        <v>41.666666666666671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198</v>
      </c>
      <c r="E37" s="34">
        <v>198</v>
      </c>
      <c r="F37" s="27">
        <f t="shared" si="4"/>
        <v>41.666666666666671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43.6</v>
      </c>
      <c r="E38" s="31">
        <f>SUM(E39)</f>
        <v>43.6</v>
      </c>
      <c r="F38" s="31">
        <f>E38/C38*100</f>
        <v>38.380281690140848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43.6</v>
      </c>
      <c r="E39" s="40">
        <f t="shared" si="6"/>
        <v>43.6</v>
      </c>
      <c r="F39" s="41">
        <f t="shared" ref="F39:F44" si="7">E39/C39*100</f>
        <v>38.380281690140848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176</v>
      </c>
      <c r="C40" s="34">
        <v>113.6</v>
      </c>
      <c r="D40" s="34">
        <v>43.6</v>
      </c>
      <c r="E40" s="34">
        <v>43.6</v>
      </c>
      <c r="F40" s="27">
        <f t="shared" si="7"/>
        <v>38.380281690140848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1127.0999999999999</v>
      </c>
      <c r="D41" s="79">
        <f t="shared" ref="D41:E41" si="9">D42</f>
        <v>11.4</v>
      </c>
      <c r="E41" s="79">
        <f t="shared" si="9"/>
        <v>11.4</v>
      </c>
      <c r="F41" s="73">
        <f t="shared" si="7"/>
        <v>1.0114453021027416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1127.0999999999999</v>
      </c>
      <c r="D42" s="76">
        <v>11.4</v>
      </c>
      <c r="E42" s="76">
        <v>11.4</v>
      </c>
      <c r="F42" s="73">
        <f t="shared" si="7"/>
        <v>1.0114453021027416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5193.3</v>
      </c>
      <c r="D44" s="45">
        <f>D22+D6</f>
        <v>1658.5</v>
      </c>
      <c r="E44" s="45">
        <v>1658.5</v>
      </c>
      <c r="F44" s="45">
        <f t="shared" si="7"/>
        <v>31.935378275855431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2459.6</v>
      </c>
      <c r="D46" s="51">
        <f>SUM(D48:D53)</f>
        <v>844.6</v>
      </c>
      <c r="E46" s="51">
        <f>SUM(E48:E53)</f>
        <v>844.6</v>
      </c>
      <c r="F46" s="51">
        <f t="shared" ref="F46:F55" si="11">E46/C46*100</f>
        <v>34.338916897056428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2457.6</v>
      </c>
      <c r="D48" s="54">
        <v>844.6</v>
      </c>
      <c r="E48" s="54">
        <v>844.6</v>
      </c>
      <c r="F48" s="54">
        <f t="shared" si="11"/>
        <v>34.366861979166671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40.9</v>
      </c>
      <c r="E54" s="51">
        <f>SUM(E55:E55)</f>
        <v>40.9</v>
      </c>
      <c r="F54" s="51">
        <f t="shared" si="11"/>
        <v>36.00352112676056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40.9</v>
      </c>
      <c r="E55" s="54">
        <v>40.9</v>
      </c>
      <c r="F55" s="54">
        <f t="shared" si="11"/>
        <v>36.00352112676056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3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621</v>
      </c>
      <c r="E71" s="51">
        <f>SUM(E72:E72)</f>
        <v>621</v>
      </c>
      <c r="F71" s="51">
        <f t="shared" si="13"/>
        <v>25.748403681897337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621</v>
      </c>
      <c r="E72" s="54">
        <v>621</v>
      </c>
      <c r="F72" s="54">
        <f t="shared" si="13"/>
        <v>25.748403681897337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27</v>
      </c>
      <c r="E73" s="51">
        <f>SUM(E74:E74)</f>
        <v>27</v>
      </c>
      <c r="F73" s="51">
        <f t="shared" si="13"/>
        <v>33.333333333333329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27</v>
      </c>
      <c r="E74" s="54">
        <v>27</v>
      </c>
      <c r="F74" s="54">
        <f t="shared" si="13"/>
        <v>33.333333333333329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6166.9</v>
      </c>
      <c r="D75" s="51">
        <v>1665.2</v>
      </c>
      <c r="E75" s="51">
        <v>1665.2</v>
      </c>
      <c r="F75" s="51">
        <f t="shared" si="13"/>
        <v>27.002221537563447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-973.59999999999945</v>
      </c>
      <c r="D77" s="51">
        <v>-6.7</v>
      </c>
      <c r="E77" s="51">
        <v>-6.7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6.7</v>
      </c>
      <c r="E78" s="51">
        <v>6.7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6166.9</v>
      </c>
      <c r="D89" s="54">
        <v>1665.2</v>
      </c>
      <c r="E89" s="54">
        <v>1665.2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-5436.4</v>
      </c>
      <c r="D92" s="54">
        <v>-1658.5</v>
      </c>
      <c r="E92" s="54">
        <v>-1658.5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6.7</v>
      </c>
      <c r="E95" s="51">
        <v>6.7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01.03.2023</vt:lpstr>
      <vt:lpstr>'01.03.2023'!Excel_BuiltIn__FilterDatabase</vt:lpstr>
      <vt:lpstr>'01.03.2023'!Заголовки_для_печати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2023-07-03T10:21:36Z</dcterms:modified>
</cp:coreProperties>
</file>