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E10" i="1"/>
  <c r="E20"/>
  <c r="D20"/>
  <c r="E7"/>
  <c r="E56"/>
  <c r="C36"/>
  <c r="C35"/>
  <c r="D7"/>
  <c r="E36"/>
  <c r="D36"/>
  <c r="D34" s="1"/>
  <c r="C34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<sst xmlns="http://schemas.openxmlformats.org/spreadsheetml/2006/main" count="187" uniqueCount="182">
  <si>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</si>
  <si>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</si>
  <si>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</si>
  <si>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</si>
  <si>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</si>
  <si>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</si>
  <si>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</si>
  <si>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</si>
  <si>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</si>
  <si>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</si>
  <si>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</si>
  <si>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</si>
  <si>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</si>
  <si>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</si>
  <si>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</si>
  <si>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</si>
  <si>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</si>
  <si>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</si>
  <si>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</si>
  <si>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</si>
  <si>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</si>
  <si>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</si>
  <si>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</si>
  <si>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</si>
  <si>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</si>
  <si>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</si>
  <si>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</si>
  <si>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</si>
  <si>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</si>
  <si>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</si>
  <si>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</si>
  <si>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</si>
  <si>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</si>
  <si>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</si>
  <si>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</si>
  <si>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</si>
  <si>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</si>
  <si>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</si>
  <si>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</si>
  <si>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</si>
  <si>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</si>
  <si>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</si>
  <si>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</si>
  <si>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</si>
  <si>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</si>
  <si>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</si>
  <si>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</si>
  <si>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</si>
  <si>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</si>
  <si>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</si>
  <si>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</si>
  <si>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</si>
  <si>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</si>
  <si>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</si>
  <si>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</si>
  <si>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</si>
  <si>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</si>
  <si>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</si>
  <si>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</si>
  <si>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</si>
  <si>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</si>
  <si>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</si>
  <si>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</si>
  <si>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</si>
  <si>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</si>
  <si>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</si>
  <si>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</si>
  <si>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</si>
  <si>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</si>
  <si>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</si>
  <si>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</si>
  <si>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</si>
  <si>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</si>
  <si>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</si>
  <si>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</si>
  <si>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</si>
  <si>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</si>
  <si>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</si>
  <si>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</si>
  <si>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</si>
  <si>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</si>
  <si>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</si>
  <si>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</si>
  <si>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</si>
  <si>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</si>
  <si>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</si>
  <si>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</si>
  <si>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</si>
  <si>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</si>
  <si>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</si>
  <si>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</si>
  <si>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</si>
  <si>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</si>
  <si>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</si>
  <si>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</si>
  <si>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</si>
  <si>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</si>
  <si>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</si>
  <si>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</si>
  <si>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</si>
  <si>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</si>
  <si>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</si>
  <si>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</si>
  <si>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</si>
  <si>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</si>
  <si>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</si>
  <si>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</si>
  <si>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</si>
  <si>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</si>
  <si>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</si>
  <si>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</si>
  <si>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</si>
  <si>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</si>
  <si>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</si>
  <si>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</si>
  <si>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</si>
  <si>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</si>
  <si>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</si>
  <si>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</si>
  <si>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</si>
  <si>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</si>
  <si>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</si>
  <si>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</si>
  <si>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</si>
  <si>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</si>
  <si>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</si>
  <si>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</si>
  <si>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</si>
  <si>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</si>
  <si>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</si>
  <si>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</si>
  <si>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</si>
  <si>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</si>
  <si>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</si>
  <si>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</si>
  <si>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</si>
  <si>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</si>
  <si>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</si>
  <si>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</si>
  <si>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</si>
  <si>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</si>
  <si>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</si>
  <si>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</si>
  <si>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</si>
  <si>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</si>
  <si>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</si>
  <si>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</si>
  <si>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</si>
  <si>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</si>
  <si>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</si>
  <si>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</si>
  <si>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</si>
  <si>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</si>
  <si>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</si>
  <si>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</si>
  <si>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</si>
  <si>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</si>
  <si>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</si>
  <si>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</si>
  <si>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</si>
  <si>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</si>
  <si>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</si>
  <si>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</si>
  <si>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</si>
  <si>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</si>
  <si>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</si>
  <si>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</si>
  <si>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</si>
  <si>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</si>
  <si>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</si>
  <si>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</si>
  <si>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</si>
  <si>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</si>
  <si>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</si>
  <si>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</si>
  <si>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</si>
  <si>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</si>
  <si>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01.08.2025 г.</t>
  </si>
  <si>
    <t>Уточненный план на 01.08.2025 год</t>
  </si>
  <si>
    <t xml:space="preserve"> План на 01.08.2025 года</t>
  </si>
  <si>
    <t>Исполнено на 01.08.2025г</t>
  </si>
  <si>
    <t>% исполнения к плану июля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</si>
</sst>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F79" sqref="F79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1749.7</v>
      </c>
      <c r="E6" s="18">
        <f>SUM(E7+E9+E10+E12+E16)</f>
        <v>2141.5</v>
      </c>
      <c r="F6" s="18">
        <f t="shared" ref="F6:F32" si="0">E6/C6*100</f>
        <v>71.852771440075159</v>
      </c>
      <c r="G6" s="19">
        <f t="shared" ref="G6:G9" si="1">E6/D6*100</f>
        <v>122.39241012745042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24.1</v>
      </c>
      <c r="E7" s="23">
        <f>SUM(E8)</f>
        <v>24.1</v>
      </c>
      <c r="F7" s="23">
        <f t="shared" si="0"/>
        <v>74.15384615384616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32.5</v>
      </c>
      <c r="D8" s="27">
        <v>24.1</v>
      </c>
      <c r="E8" s="27">
        <v>24.1</v>
      </c>
      <c r="F8" s="27">
        <f t="shared" si="0"/>
        <v>74.15384615384616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627.6</v>
      </c>
      <c r="E9" s="31">
        <v>627.6</v>
      </c>
      <c r="F9" s="31">
        <f t="shared" si="0"/>
        <v>58.692602637239318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f>SUM(E11)</f>
        <v>589.79999999999995</v>
      </c>
      <c r="F10" s="31">
        <f>E10/C10*100</f>
        <v>297.87878787878788</v>
      </c>
      <c r="G10" s="24">
        <f>SUM(G11)</f>
        <v>0</v>
      </c>
    </row>
    <row r="11" spans="1:7" ht="56.4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589.79999999999995</v>
      </c>
      <c r="F11" s="27">
        <f>SUM(F10)</f>
        <v>297.87878787878788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718</v>
      </c>
      <c r="E12" s="31">
        <f>(E13+E14+E15)</f>
        <v>718</v>
      </c>
      <c r="F12" s="31">
        <f t="shared" si="0"/>
        <v>52.408759124087588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14</v>
      </c>
      <c r="E13" s="27">
        <v>14</v>
      </c>
      <c r="F13" s="27">
        <f t="shared" si="0"/>
        <v>11.023622047244094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677.2</v>
      </c>
      <c r="E14" s="27">
        <v>677.2</v>
      </c>
      <c r="F14" s="27">
        <f t="shared" si="0"/>
        <v>74.417582417582423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26.8</v>
      </c>
      <c r="E15" s="27">
        <v>26.8</v>
      </c>
      <c r="F15" s="27">
        <f t="shared" si="0"/>
        <v>8.0480480480480487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182</v>
      </c>
      <c r="E16" s="31">
        <f>SUM(E17+E20)</f>
        <v>182</v>
      </c>
      <c r="F16" s="31">
        <f t="shared" si="0"/>
        <v>58.596265292981322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88.800000000000011</v>
      </c>
      <c r="E17" s="31">
        <f>SUM(E18:E19)</f>
        <v>88.800000000000011</v>
      </c>
      <c r="F17" s="31">
        <f t="shared" si="0"/>
        <v>67.17095310136159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80.400000000000006</v>
      </c>
      <c r="E18" s="27">
        <v>80.400000000000006</v>
      </c>
      <c r="F18" s="27">
        <f t="shared" si="0"/>
        <v>68.251273344651963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8.4</v>
      </c>
      <c r="E19" s="27">
        <v>8.4</v>
      </c>
      <c r="F19" s="27">
        <f t="shared" si="0"/>
        <v>58.333333333333336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93.2</v>
      </c>
      <c r="E20" s="41">
        <f>SUM(E21)</f>
        <v>93.2</v>
      </c>
      <c r="F20" s="41">
        <f t="shared" si="0"/>
        <v>52.242152466367706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93.2</v>
      </c>
      <c r="E21" s="27">
        <v>93.2</v>
      </c>
      <c r="F21" s="27">
        <f t="shared" si="0"/>
        <v>52.242152466367706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2376.5</v>
      </c>
      <c r="D22" s="18">
        <f>D23+D43</f>
        <v>1184.7</v>
      </c>
      <c r="E22" s="18">
        <f>E23+E43</f>
        <v>1184.7</v>
      </c>
      <c r="F22" s="18">
        <f t="shared" si="0"/>
        <v>49.850620660635393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1184.7</v>
      </c>
      <c r="E23" s="23">
        <f>E24+E34+E38+E41</f>
        <v>1184.7</v>
      </c>
      <c r="F23" s="23">
        <f t="shared" si="0"/>
        <v>68.706141622687468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581.29999999999995</v>
      </c>
      <c r="E24" s="31">
        <f>E25+E33</f>
        <v>581.29999999999995</v>
      </c>
      <c r="F24" s="31">
        <f t="shared" si="0"/>
        <v>57.503214956969039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155.5</v>
      </c>
      <c r="E25" s="34">
        <v>155.5</v>
      </c>
      <c r="F25" s="27">
        <f t="shared" si="0"/>
        <v>58.327081770442604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425.8</v>
      </c>
      <c r="E33" s="34">
        <v>425.8</v>
      </c>
      <c r="F33" s="27">
        <f>E33/C33*100</f>
        <v>57.208115007389502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368.2</v>
      </c>
      <c r="E34" s="35">
        <f>SUM(E35)</f>
        <v>368.2</v>
      </c>
      <c r="F34" s="27">
        <f t="shared" ref="F34:F37" si="4">E34/C34*100</f>
        <v>58.314855875831483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368.2</v>
      </c>
      <c r="E35" s="40">
        <f>E36</f>
        <v>368.2</v>
      </c>
      <c r="F35" s="41">
        <f t="shared" si="4"/>
        <v>58.314855875831483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368.2</v>
      </c>
      <c r="E36" s="34">
        <f>SUM(E37)</f>
        <v>368.2</v>
      </c>
      <c r="F36" s="27">
        <f t="shared" si="4"/>
        <v>58.314855875831483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368.2</v>
      </c>
      <c r="E37" s="34">
        <v>368.2</v>
      </c>
      <c r="F37" s="27">
        <f t="shared" si="4"/>
        <v>58.314855875831483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90.4</v>
      </c>
      <c r="E38" s="31">
        <f>SUM(E39)</f>
        <v>90.4</v>
      </c>
      <c r="F38" s="31">
        <f>E38/C38*100</f>
        <v>55.665024630541872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90.4</v>
      </c>
      <c r="E39" s="40">
        <f t="shared" si="6"/>
        <v>90.4</v>
      </c>
      <c r="F39" s="41">
        <f t="shared" ref="F39:F44" si="7">E39/C39*100</f>
        <v>55.665024630541872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90.4</v>
      </c>
      <c r="E40" s="34">
        <v>90.4</v>
      </c>
      <c r="F40" s="27">
        <f t="shared" si="7"/>
        <v>55.665024630541872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571.79999999999995</v>
      </c>
      <c r="D41" s="79">
        <f t="shared" ref="D41:E41" si="9">D42</f>
        <v>144.80000000000001</v>
      </c>
      <c r="E41" s="79">
        <f t="shared" si="9"/>
        <v>144.80000000000001</v>
      </c>
      <c r="F41" s="73">
        <f t="shared" si="7"/>
        <v>25.323539699195525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571.79999999999995</v>
      </c>
      <c r="D42" s="76">
        <v>144.80000000000001</v>
      </c>
      <c r="E42" s="76">
        <v>144.80000000000001</v>
      </c>
      <c r="F42" s="73">
        <f t="shared" si="7"/>
        <v>25.323539699195525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5356.9</v>
      </c>
      <c r="D44" s="45">
        <f>D22+D6</f>
        <v>2934.4</v>
      </c>
      <c r="E44" s="45">
        <f>E22+E6</f>
        <v>3326.2</v>
      </c>
      <c r="F44" s="45">
        <f t="shared" si="7"/>
        <v>62.091881498627941</v>
      </c>
      <c r="G44" s="46">
        <f t="shared" ref="G44" si="10">E44/D44*100</f>
        <v>113.35196292257359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3031.8</v>
      </c>
      <c r="D46" s="51">
        <f>SUM(D48:D53)</f>
        <v>1281.8</v>
      </c>
      <c r="E46" s="51">
        <f>SUM(E48:E53)</f>
        <v>1281.8</v>
      </c>
      <c r="F46" s="51">
        <f t="shared" ref="F46:F55" si="11">E46/C46*100</f>
        <v>42.278514413879542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3030.8</v>
      </c>
      <c r="D48" s="54">
        <v>1281.8</v>
      </c>
      <c r="E48" s="54">
        <v>1281.8</v>
      </c>
      <c r="F48" s="54">
        <f t="shared" si="11"/>
        <v>42.292464035898107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164</v>
      </c>
      <c r="D54" s="51">
        <f>SUM(D55:D55)</f>
        <v>77.400000000000006</v>
      </c>
      <c r="E54" s="51">
        <f>SUM(E55:E55)</f>
        <v>77.400000000000006</v>
      </c>
      <c r="F54" s="51">
        <f t="shared" si="11"/>
        <v>47.195121951219512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164</v>
      </c>
      <c r="D55" s="54">
        <v>77.400000000000006</v>
      </c>
      <c r="E55" s="54">
        <v>77.400000000000006</v>
      </c>
      <c r="F55" s="54">
        <f t="shared" si="11"/>
        <v>47.195121951219512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1105.5999999999999</v>
      </c>
      <c r="D58" s="51">
        <f>SUM(D59:D61)</f>
        <v>571.29999999999995</v>
      </c>
      <c r="E58" s="51">
        <f>SUM(E59:E61)</f>
        <v>571.29999999999995</v>
      </c>
      <c r="F58" s="51">
        <f>E58/C58*100</f>
        <v>51.673299565846598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1105.5999999999999</v>
      </c>
      <c r="D60" s="54">
        <v>571.29999999999995</v>
      </c>
      <c r="E60" s="54">
        <v>571.29999999999995</v>
      </c>
      <c r="F60" s="54">
        <f t="shared" ref="F60:F75" si="13">E60/C60*100</f>
        <v>51.673299565846598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2141.5</v>
      </c>
      <c r="D71" s="51">
        <f>SUM(D72:D72)</f>
        <v>924.5</v>
      </c>
      <c r="E71" s="51">
        <f>SUM(E72:E72)</f>
        <v>924.5</v>
      </c>
      <c r="F71" s="51">
        <f t="shared" si="13"/>
        <v>43.170674760681763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2141.5</v>
      </c>
      <c r="D72" s="54">
        <v>924.5</v>
      </c>
      <c r="E72" s="54">
        <v>924.5</v>
      </c>
      <c r="F72" s="54">
        <f t="shared" si="13"/>
        <v>43.170674760681763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201.5</v>
      </c>
      <c r="D73" s="51">
        <f>SUM(D74:D74)</f>
        <v>99.6</v>
      </c>
      <c r="E73" s="51">
        <f>SUM(E74:E74)</f>
        <v>99.6</v>
      </c>
      <c r="F73" s="51">
        <f t="shared" si="13"/>
        <v>49.429280397022332</v>
      </c>
      <c r="G73" s="51">
        <v>0</v>
      </c>
    </row>
    <row r="74" spans="1:7" ht="15.6">
      <c r="A74" s="52" t="s">
        <v>90</v>
      </c>
      <c r="B74" s="53" t="s">
        <v>91</v>
      </c>
      <c r="C74" s="54">
        <v>201.5</v>
      </c>
      <c r="D74" s="54">
        <v>99.6</v>
      </c>
      <c r="E74" s="54">
        <v>99.6</v>
      </c>
      <c r="F74" s="54">
        <f t="shared" si="13"/>
        <v>49.429280397022332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6698.2000000000007</v>
      </c>
      <c r="D75" s="51">
        <f>SUM(D46+D54+D56+D58+D62+D71+D73)</f>
        <v>2971.6</v>
      </c>
      <c r="E75" s="51">
        <f>SUM(E46+E54+E56+E58+E62+E71+E73)</f>
        <v>2971.6</v>
      </c>
      <c r="F75" s="51">
        <f t="shared" si="13"/>
        <v>44.364157534860105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-1341.3000000000011</v>
      </c>
      <c r="D77" s="51">
        <v>-37.200000000000003</v>
      </c>
      <c r="E77" s="51">
        <f>E44-E75</f>
        <v>354.59999999999991</v>
      </c>
      <c r="F77" s="54"/>
      <c r="G77" s="54"/>
    </row>
    <row r="78" spans="1:7" ht="31.2">
      <c r="A78" s="48" t="s">
        <v>95</v>
      </c>
      <c r="B78" s="49" t="s">
        <v>96</v>
      </c>
      <c r="C78" s="51">
        <v>1341.3</v>
      </c>
      <c r="D78" s="51">
        <v>37.200000000000003</v>
      </c>
      <c r="E78" s="51">
        <v>-354.6</v>
      </c>
      <c r="F78" s="54"/>
      <c r="G78" s="54"/>
    </row>
    <row r="79" spans="1:7" ht="31.2">
      <c r="A79" s="48" t="s">
        <v>97</v>
      </c>
      <c r="B79" s="49" t="s">
        <v>98</v>
      </c>
      <c r="C79" s="51">
        <v>1341.3</v>
      </c>
      <c r="D79" s="51">
        <v>37.200000000000003</v>
      </c>
      <c r="E79" s="51">
        <v>-354.6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2025-08-01T11:26:41Z</dcterms:modified>
</cp:coreProperties>
</file>