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9.2025" sheetId="1" r:id="rId1"/>
  </sheets>
  <definedNames>
    <definedName name="Excel_BuiltIn__FilterDatabase" localSheetId="0">'на 01.09.2025'!$A$5:$E$5</definedName>
    <definedName name="_xlnm.Print_Titles" localSheetId="0">'на 01.09.2025'!$5:$5</definedName>
  </definedNames>
  <calcPr calcId="124519"/>
</workbook>
</file>

<file path=xl/calcChain.xml><?xml version="1.0" encoding="utf-8"?>
<calcChain xmlns="http://schemas.openxmlformats.org/spreadsheetml/2006/main">
  <c r="E10" i="1"/>
  <c r="E20"/>
  <c r="D20"/>
  <c r="E7"/>
  <c r="E56"/>
  <c r="C36"/>
  <c r="C35"/>
  <c r="D7"/>
  <c r="E36"/>
  <c r="D36"/>
  <c r="D34" s="1"/>
  <c r="C34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<sst xmlns="http://schemas.openxmlformats.org/spreadsheetml/2006/main" count="187" uniqueCount="182">
  <si>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</si>
  <si>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</si>
  <si>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</si>
  <si>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</si>
  <si>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</si>
  <si>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</si>
  <si>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</si>
  <si>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</si>
  <si>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</si>
  <si>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</si>
  <si>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</si>
  <si>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</si>
  <si>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</si>
  <si>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</si>
  <si>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</si>
  <si>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</si>
  <si>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</si>
  <si>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</si>
  <si>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</si>
  <si>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</si>
  <si>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</si>
  <si>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</si>
  <si>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</si>
  <si>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</si>
  <si>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</si>
  <si>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</si>
  <si>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</si>
  <si>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</si>
  <si>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</si>
  <si>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</si>
  <si>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</si>
  <si>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</si>
  <si>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</si>
  <si>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</si>
  <si>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</si>
  <si>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</si>
  <si>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</si>
  <si>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</si>
  <si>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</si>
  <si>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</si>
  <si>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</si>
  <si>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</si>
  <si>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</si>
  <si>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</si>
  <si>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</si>
  <si>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</si>
  <si>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</si>
  <si>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</si>
  <si>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</si>
  <si>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</si>
  <si>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</si>
  <si>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</si>
  <si>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</si>
  <si>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</si>
  <si>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</si>
  <si>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</si>
  <si>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</si>
  <si>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</si>
  <si>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</si>
  <si>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</si>
  <si>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</si>
  <si>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</si>
  <si>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</si>
  <si>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</si>
  <si>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</si>
  <si>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</si>
  <si>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</si>
  <si>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</si>
  <si>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</si>
  <si>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</si>
  <si>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</si>
  <si>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</si>
  <si>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</si>
  <si>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</si>
  <si>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</si>
  <si>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</si>
  <si>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</si>
  <si>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</si>
  <si>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</si>
  <si>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</si>
  <si>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</si>
  <si>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</si>
  <si>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</si>
  <si>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</si>
  <si>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</si>
  <si>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</si>
  <si>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</si>
  <si>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</si>
  <si>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</si>
  <si>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</si>
  <si>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</si>
  <si>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</si>
  <si>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</si>
  <si>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</si>
  <si>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</si>
  <si>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</si>
  <si>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</si>
  <si>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</si>
  <si>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</si>
  <si>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</si>
  <si>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</si>
  <si>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</si>
  <si>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</si>
  <si>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</si>
  <si>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</si>
  <si>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</si>
  <si>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</si>
  <si>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</si>
  <si>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</si>
  <si>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</si>
  <si>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</si>
  <si>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</si>
  <si>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</si>
  <si>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</si>
  <si>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</si>
  <si>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</si>
  <si>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</si>
  <si>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</si>
  <si>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</si>
  <si>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</si>
  <si>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</si>
  <si>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</si>
  <si>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</si>
  <si>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</si>
  <si>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</si>
  <si>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</si>
  <si>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</si>
  <si>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</si>
  <si>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</si>
  <si>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</si>
  <si>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</si>
  <si>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</si>
  <si>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</si>
  <si>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</si>
  <si>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</si>
  <si>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</si>
  <si>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</si>
  <si>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</si>
  <si>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</si>
  <si>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</si>
  <si>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</si>
  <si>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</si>
  <si>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</si>
  <si>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</si>
  <si>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</si>
  <si>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</si>
  <si>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</si>
  <si>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</si>
  <si>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</si>
  <si>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</si>
  <si>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</si>
  <si>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</si>
  <si>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</si>
  <si>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</si>
  <si>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</si>
  <si>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</si>
  <si>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</si>
  <si>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</si>
  <si>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</si>
  <si>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</si>
  <si>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</si>
  <si>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</si>
  <si>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</si>
  <si>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</si>
  <si>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</si>
  <si>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</si>
  <si>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</si>
  <si>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</si>
  <si>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</si>
  <si>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</si>
  <si>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</si>
  <si>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</si>
  <si>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</si>
  <si>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</si>
  <si>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</si>
  <si>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</si>
  <si>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</si>
  <si>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01.09.2025 г.</t>
  </si>
  <si>
    <t>Уточненный план на 01.09.2025 год</t>
  </si>
  <si>
    <t xml:space="preserve"> План на 01.09.2025 года</t>
  </si>
  <si>
    <t>Исполнено на 01.09.2025г</t>
  </si>
  <si>
    <t>% исполнения к плану августа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</si>
</sst>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39" zoomScaleNormal="90" zoomScaleSheetLayoutView="10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1885.6000000000001</v>
      </c>
      <c r="E6" s="18">
        <f>SUM(E7+E9+E10+E12+E16)</f>
        <v>2277.3999999999996</v>
      </c>
      <c r="F6" s="18">
        <f t="shared" ref="F6:F32" si="0">E6/C6*100</f>
        <v>76.412562072205063</v>
      </c>
      <c r="G6" s="19">
        <f t="shared" ref="G6:G9" si="1">E6/D6*100</f>
        <v>120.77853203224436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32.4</v>
      </c>
      <c r="E7" s="23">
        <f>SUM(E8)</f>
        <v>32.4</v>
      </c>
      <c r="F7" s="23">
        <f t="shared" si="0"/>
        <v>99.692307692307693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32.4</v>
      </c>
      <c r="E8" s="27">
        <v>32.4</v>
      </c>
      <c r="F8" s="27">
        <f t="shared" si="0"/>
        <v>99.692307692307693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721.9</v>
      </c>
      <c r="E9" s="31">
        <v>721.9</v>
      </c>
      <c r="F9" s="31">
        <f t="shared" si="0"/>
        <v>67.51145609277097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589.79999999999995</v>
      </c>
      <c r="F10" s="31">
        <f>E10/C10*100</f>
        <v>297.87878787878788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589.79999999999995</v>
      </c>
      <c r="F11" s="27">
        <f>SUM(F10)</f>
        <v>297.87878787878788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750.1</v>
      </c>
      <c r="E12" s="31">
        <f>(E13+E14+E15)</f>
        <v>750.1</v>
      </c>
      <c r="F12" s="31">
        <f t="shared" si="0"/>
        <v>54.751824817518248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26.5</v>
      </c>
      <c r="E13" s="27">
        <v>26.5</v>
      </c>
      <c r="F13" s="27">
        <f t="shared" si="0"/>
        <v>20.866141732283463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680.5</v>
      </c>
      <c r="E14" s="27">
        <v>680.5</v>
      </c>
      <c r="F14" s="27">
        <f t="shared" si="0"/>
        <v>74.780219780219781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43.1</v>
      </c>
      <c r="E15" s="27">
        <v>43.1</v>
      </c>
      <c r="F15" s="27">
        <f t="shared" si="0"/>
        <v>12.942942942942942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183.2</v>
      </c>
      <c r="E16" s="31">
        <f>SUM(E17+E20)</f>
        <v>183.2</v>
      </c>
      <c r="F16" s="31">
        <f t="shared" si="0"/>
        <v>58.982614294913063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90</v>
      </c>
      <c r="E17" s="31">
        <f>SUM(E18:E19)</f>
        <v>90</v>
      </c>
      <c r="F17" s="31">
        <f t="shared" si="0"/>
        <v>68.07866868381241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80.400000000000006</v>
      </c>
      <c r="E18" s="27">
        <v>80.400000000000006</v>
      </c>
      <c r="F18" s="27">
        <f t="shared" si="0"/>
        <v>68.251273344651963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9.6</v>
      </c>
      <c r="E19" s="27">
        <v>9.6</v>
      </c>
      <c r="F19" s="27">
        <f t="shared" si="0"/>
        <v>66.666666666666657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93.2</v>
      </c>
      <c r="E20" s="41">
        <f>SUM(E21)</f>
        <v>93.2</v>
      </c>
      <c r="F20" s="41">
        <f t="shared" si="0"/>
        <v>52.242152466367706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93.2</v>
      </c>
      <c r="E21" s="27">
        <v>93.2</v>
      </c>
      <c r="F21" s="27">
        <f t="shared" si="0"/>
        <v>52.242152466367706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2376.5</v>
      </c>
      <c r="D22" s="18">
        <f>D23+D43</f>
        <v>1356.6</v>
      </c>
      <c r="E22" s="18">
        <f>E23+E43</f>
        <v>1356.6</v>
      </c>
      <c r="F22" s="18">
        <f t="shared" si="0"/>
        <v>57.083946980854193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1356.6</v>
      </c>
      <c r="E23" s="23">
        <f>E24+E34+E38+E41</f>
        <v>1356.6</v>
      </c>
      <c r="F23" s="23">
        <f t="shared" si="0"/>
        <v>78.67540451197587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667.2</v>
      </c>
      <c r="E24" s="31">
        <f>E25+E33</f>
        <v>667.2</v>
      </c>
      <c r="F24" s="31">
        <f t="shared" si="0"/>
        <v>66.000593530517364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177.7</v>
      </c>
      <c r="E25" s="34">
        <v>177.7</v>
      </c>
      <c r="F25" s="27">
        <f t="shared" si="0"/>
        <v>66.654163540885207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489.5</v>
      </c>
      <c r="E33" s="34">
        <v>489.5</v>
      </c>
      <c r="F33" s="27">
        <f>E33/C33*100</f>
        <v>65.766492005911601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420.8</v>
      </c>
      <c r="E34" s="35">
        <f>SUM(E35)</f>
        <v>420.8</v>
      </c>
      <c r="F34" s="27">
        <f t="shared" ref="F34:F37" si="4">E34/C34*100</f>
        <v>66.645549572378854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420.8</v>
      </c>
      <c r="E35" s="40">
        <f>E36</f>
        <v>420.8</v>
      </c>
      <c r="F35" s="41">
        <f t="shared" si="4"/>
        <v>66.645549572378854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420.8</v>
      </c>
      <c r="E36" s="34">
        <f>SUM(E37)</f>
        <v>420.8</v>
      </c>
      <c r="F36" s="27">
        <f t="shared" si="4"/>
        <v>66.645549572378854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420.8</v>
      </c>
      <c r="E37" s="34">
        <v>420.8</v>
      </c>
      <c r="F37" s="27">
        <f t="shared" si="4"/>
        <v>66.645549572378854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104.8</v>
      </c>
      <c r="E38" s="31">
        <f>SUM(E39)</f>
        <v>104.8</v>
      </c>
      <c r="F38" s="31">
        <f>E38/C38*100</f>
        <v>64.532019704433495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104.8</v>
      </c>
      <c r="E39" s="40">
        <f t="shared" si="6"/>
        <v>104.8</v>
      </c>
      <c r="F39" s="41">
        <f t="shared" ref="F39:F44" si="7">E39/C39*100</f>
        <v>64.532019704433495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104.8</v>
      </c>
      <c r="E40" s="34">
        <v>104.8</v>
      </c>
      <c r="F40" s="27">
        <f t="shared" si="7"/>
        <v>64.532019704433495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163.80000000000001</v>
      </c>
      <c r="E41" s="79">
        <f t="shared" si="9"/>
        <v>163.80000000000001</v>
      </c>
      <c r="F41" s="73">
        <f t="shared" si="7"/>
        <v>28.646379853095493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163.80000000000001</v>
      </c>
      <c r="E42" s="76">
        <v>163.80000000000001</v>
      </c>
      <c r="F42" s="73">
        <f t="shared" si="7"/>
        <v>28.646379853095493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5356.9</v>
      </c>
      <c r="D44" s="45">
        <f>D22+D6</f>
        <v>3242.2</v>
      </c>
      <c r="E44" s="45">
        <f>E22+E6</f>
        <v>3633.9999999999995</v>
      </c>
      <c r="F44" s="45">
        <f t="shared" si="7"/>
        <v>67.837741977636313</v>
      </c>
      <c r="G44" s="46">
        <f t="shared" ref="G44" si="10">E44/D44*100</f>
        <v>112.08438714453149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1712.9</v>
      </c>
      <c r="E46" s="51">
        <f>SUM(E48:E53)</f>
        <v>1712.9</v>
      </c>
      <c r="F46" s="51">
        <f t="shared" ref="F46:F55" si="11">E46/C46*100</f>
        <v>56.497790091694696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1712.9</v>
      </c>
      <c r="E48" s="54">
        <v>1712.9</v>
      </c>
      <c r="F48" s="54">
        <f t="shared" si="11"/>
        <v>56.516431305265932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164</v>
      </c>
      <c r="D54" s="51">
        <f>SUM(D55:D55)</f>
        <v>94.3</v>
      </c>
      <c r="E54" s="51">
        <f>SUM(E55:E55)</f>
        <v>94.3</v>
      </c>
      <c r="F54" s="51">
        <f t="shared" si="11"/>
        <v>57.499999999999993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164</v>
      </c>
      <c r="D55" s="54">
        <v>94.3</v>
      </c>
      <c r="E55" s="54">
        <v>94.3</v>
      </c>
      <c r="F55" s="54">
        <f t="shared" si="11"/>
        <v>57.499999999999993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1105.5999999999999</v>
      </c>
      <c r="D58" s="51">
        <f>SUM(D59:D61)</f>
        <v>571.29999999999995</v>
      </c>
      <c r="E58" s="51">
        <f>SUM(E59:E61)</f>
        <v>571.29999999999995</v>
      </c>
      <c r="F58" s="51">
        <f>E58/C58*100</f>
        <v>51.673299565846598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1105.5999999999999</v>
      </c>
      <c r="D60" s="54">
        <v>571.29999999999995</v>
      </c>
      <c r="E60" s="54">
        <v>571.29999999999995</v>
      </c>
      <c r="F60" s="54">
        <f t="shared" ref="F60:F75" si="13">E60/C60*100</f>
        <v>51.673299565846598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2141.5</v>
      </c>
      <c r="D71" s="51">
        <f>SUM(D72:D72)</f>
        <v>1072.0999999999999</v>
      </c>
      <c r="E71" s="51">
        <f>SUM(E72:E72)</f>
        <v>1072.0999999999999</v>
      </c>
      <c r="F71" s="51">
        <f t="shared" si="13"/>
        <v>50.063039925286013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2141.5</v>
      </c>
      <c r="D72" s="54">
        <v>1072.0999999999999</v>
      </c>
      <c r="E72" s="54">
        <v>1072.0999999999999</v>
      </c>
      <c r="F72" s="54">
        <f t="shared" si="13"/>
        <v>50.063039925286013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116.2</v>
      </c>
      <c r="E73" s="51">
        <f>SUM(E74:E74)</f>
        <v>116.2</v>
      </c>
      <c r="F73" s="51">
        <f t="shared" si="13"/>
        <v>57.66749379652606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116.2</v>
      </c>
      <c r="E74" s="54">
        <v>116.2</v>
      </c>
      <c r="F74" s="54">
        <f t="shared" si="13"/>
        <v>57.66749379652606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6698.2000000000007</v>
      </c>
      <c r="D75" s="51">
        <f>SUM(D46+D54+D56+D58+D62+D71+D73)</f>
        <v>3583.7999999999997</v>
      </c>
      <c r="E75" s="51">
        <f>SUM(E46+E54+E56+E58+E62+E71+E73)</f>
        <v>3583.7999999999997</v>
      </c>
      <c r="F75" s="51">
        <f t="shared" si="13"/>
        <v>53.503926427995573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-1341.3000000000011</v>
      </c>
      <c r="D77" s="51">
        <v>-341.6</v>
      </c>
      <c r="E77" s="51">
        <f>E44-E75</f>
        <v>50.199999999999818</v>
      </c>
      <c r="F77" s="54"/>
      <c r="G77" s="54"/>
    </row>
    <row r="78" spans="1:7" ht="31.2">
      <c r="A78" s="48" t="s">
        <v>95</v>
      </c>
      <c r="B78" s="49" t="s">
        <v>96</v>
      </c>
      <c r="C78" s="51">
        <v>1341.3</v>
      </c>
      <c r="D78" s="51">
        <v>341.6</v>
      </c>
      <c r="E78" s="51">
        <v>-50.1</v>
      </c>
      <c r="F78" s="54"/>
      <c r="G78" s="54"/>
    </row>
    <row r="79" spans="1:7" ht="31.2">
      <c r="A79" s="48" t="s">
        <v>97</v>
      </c>
      <c r="B79" s="49" t="s">
        <v>98</v>
      </c>
      <c r="C79" s="51">
        <v>1341.3</v>
      </c>
      <c r="D79" s="51">
        <v>341.6</v>
      </c>
      <c r="E79" s="51">
        <v>-50.2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01.09.2025</vt:lpstr>
      <vt:lpstr>'на 01.09.2025'!Excel_BuiltIn__FilterDatabase</vt:lpstr>
      <vt:lpstr>'на 01.09.2025'!Заголовки_для_печати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2025-09-01T11:01:31Z</dcterms:modified>
</cp:coreProperties>
</file>