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12.2024" sheetId="1" r:id="rId1"/>
  </sheets>
  <definedNames>
    <definedName name="Excel_BuiltIn__FilterDatabase" localSheetId="0">'01.12.2024'!$A$5:$E$5</definedName>
    <definedName name="_xlnm.Print_Titles" localSheetId="0">'01.12.2024'!$5:$5</definedName>
  </definedNames>
  <calcPr calcId="124519"/>
</workbook>
</file>

<file path=xl/calcChain.xml><?xml version="1.0" encoding="utf-8"?>
<calcChain xmlns="http://schemas.openxmlformats.org/spreadsheetml/2006/main">
  <c r="C36" i="1"/>
  <c r="C35"/>
  <c r="D20"/>
  <c r="E7"/>
  <c r="D7"/>
  <c r="E36"/>
  <c r="D36"/>
  <c r="D34" s="1"/>
  <c r="C34"/>
  <c r="D39"/>
  <c r="D38" s="1"/>
  <c r="G10"/>
  <c r="E10"/>
  <c r="C10"/>
  <c r="F10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E75" l="1"/>
  <c r="D75"/>
  <c r="C75"/>
  <c r="G12"/>
  <c r="F73"/>
  <c r="F56"/>
  <c r="F12"/>
  <c r="F7"/>
  <c r="F71"/>
  <c r="G7"/>
  <c r="F24"/>
  <c r="F16"/>
  <c r="F11"/>
  <c r="D10" s="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<sst xmlns="http://schemas.openxmlformats.org/spreadsheetml/2006/main" count="187" uniqueCount="182">
  <si>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</si>
  <si>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</si>
  <si>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</si>
  <si>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</si>
  <si>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</si>
  <si>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</si>
  <si>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</si>
  <si>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</si>
  <si>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</si>
  <si>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</si>
  <si>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</si>
  <si>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</si>
  <si>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</si>
  <si>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</si>
  <si>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</si>
  <si>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</si>
  <si>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</si>
  <si>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</si>
  <si>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</si>
  <si>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</si>
  <si>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</si>
  <si>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</si>
  <si>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</si>
  <si>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</si>
  <si>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</si>
  <si>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</si>
  <si>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</si>
  <si>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</si>
  <si>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</si>
  <si>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</si>
  <si>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</si>
  <si>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</si>
  <si>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</si>
  <si>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</si>
  <si>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</si>
  <si>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</si>
  <si>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</si>
  <si>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</si>
  <si>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</si>
  <si>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</si>
  <si>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</si>
  <si>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</si>
  <si>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</si>
  <si>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</si>
  <si>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</si>
  <si>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</si>
  <si>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</si>
  <si>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</si>
  <si>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</si>
  <si>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</si>
  <si>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</si>
  <si>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</si>
  <si>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</si>
  <si>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</si>
  <si>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</si>
  <si>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</si>
  <si>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</si>
  <si>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</si>
  <si>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</si>
  <si>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</si>
  <si>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</si>
  <si>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</si>
  <si>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</si>
  <si>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</si>
  <si>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</si>
  <si>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</si>
  <si>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</si>
  <si>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</si>
  <si>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</si>
  <si>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</si>
  <si>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</si>
  <si>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</si>
  <si>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</si>
  <si>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</si>
  <si>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</si>
  <si>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</si>
  <si>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</si>
  <si>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</si>
  <si>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</si>
  <si>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</si>
  <si>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</si>
  <si>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</si>
  <si>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</si>
  <si>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</si>
  <si>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</si>
  <si>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</si>
  <si>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</si>
  <si>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</si>
  <si>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</si>
  <si>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</si>
  <si>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</si>
  <si>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</si>
  <si>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</si>
  <si>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</si>
  <si>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</si>
  <si>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</si>
  <si>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</si>
  <si>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</si>
  <si>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</si>
  <si>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</si>
  <si>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</si>
  <si>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</si>
  <si>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</si>
  <si>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</si>
  <si>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</si>
  <si>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</si>
  <si>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</si>
  <si>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</si>
  <si>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</si>
  <si>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</si>
  <si>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</si>
  <si>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</si>
  <si>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</si>
  <si>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</si>
  <si>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</si>
  <si>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</si>
  <si>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</si>
  <si>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</si>
  <si>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</si>
  <si>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</si>
  <si>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</si>
  <si>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</si>
  <si>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</si>
  <si>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</si>
  <si>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</si>
  <si>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</si>
  <si>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</si>
  <si>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</si>
  <si>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</si>
  <si>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</si>
  <si>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</si>
  <si>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</si>
  <si>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</si>
  <si>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</si>
  <si>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</si>
  <si>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</si>
  <si>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</si>
  <si>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</si>
  <si>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</si>
  <si>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</si>
  <si>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</si>
  <si>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</si>
  <si>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</si>
  <si>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</si>
  <si>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</si>
  <si>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</si>
  <si>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</si>
  <si>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</si>
  <si>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</si>
  <si>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</si>
  <si>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</si>
  <si>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</si>
  <si>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</si>
  <si>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</si>
  <si>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</si>
  <si>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</si>
  <si>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</si>
  <si>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</si>
  <si>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</si>
  <si>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</si>
  <si>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</si>
  <si>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</si>
  <si>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</si>
  <si>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</si>
  <si>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</si>
  <si>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</si>
  <si>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</si>
  <si>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</si>
  <si>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</si>
  <si>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</si>
  <si>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</si>
  <si>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</si>
  <si>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</si>
  <si>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</si>
  <si>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</si>
  <si>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</si>
  <si>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</si>
  <si>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01.02.2025 г.</t>
  </si>
  <si>
    <t>Уточненный план на 01.02.2025 год</t>
  </si>
  <si>
    <t xml:space="preserve"> План на 01.02.2025 года</t>
  </si>
  <si>
    <t>Исполнено на 01.02.2025г</t>
  </si>
  <si>
    <t>% исполнения к плану января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</si>
</sst>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87" zoomScaleNormal="90" zoomScaleSheetLayoutView="100" workbookViewId="0">
      <selection activeCell="B103" sqref="B103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97.9</v>
      </c>
      <c r="E6" s="18">
        <f>SUM(E7+E9+E10+E12+E16)</f>
        <v>98.5</v>
      </c>
      <c r="F6" s="18">
        <f t="shared" ref="F6:F32" si="0">E6/C6*100</f>
        <v>3.3049255133539122</v>
      </c>
      <c r="G6" s="19">
        <f t="shared" ref="G6:G9" si="1">E6/D6*100</f>
        <v>100.61287027579162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0.9</v>
      </c>
      <c r="E7" s="23">
        <f>SUM(E8)</f>
        <v>1</v>
      </c>
      <c r="F7" s="23">
        <f t="shared" si="0"/>
        <v>3.0769230769230771</v>
      </c>
      <c r="G7" s="24">
        <f t="shared" si="1"/>
        <v>111.11111111111111</v>
      </c>
    </row>
    <row r="8" spans="1:7" ht="17.25" customHeight="1">
      <c r="A8" s="25" t="s">
        <v>9</v>
      </c>
      <c r="B8" s="26" t="s">
        <v>10</v>
      </c>
      <c r="C8" s="27">
        <v>32.5</v>
      </c>
      <c r="D8" s="27">
        <v>0.9</v>
      </c>
      <c r="E8" s="27">
        <v>1</v>
      </c>
      <c r="F8" s="27">
        <f t="shared" si="0"/>
        <v>3.0769230769230771</v>
      </c>
      <c r="G8" s="28">
        <f t="shared" si="1"/>
        <v>111.11111111111111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93</v>
      </c>
      <c r="E9" s="31">
        <v>93</v>
      </c>
      <c r="F9" s="31">
        <f t="shared" si="0"/>
        <v>8.6972785934723653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f>SUM(D11)</f>
        <v>0</v>
      </c>
      <c r="E10" s="31">
        <f>SUM(E11)</f>
        <v>0</v>
      </c>
      <c r="F10" s="31">
        <f>E10/C10*100</f>
        <v>0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198</v>
      </c>
      <c r="D11" s="27">
        <v>0</v>
      </c>
      <c r="E11" s="27">
        <v>0</v>
      </c>
      <c r="F11" s="27">
        <f>SUM(F10)</f>
        <v>0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2.8</v>
      </c>
      <c r="E12" s="31">
        <f>(E13+E14+E15)</f>
        <v>3.3</v>
      </c>
      <c r="F12" s="31">
        <f t="shared" si="0"/>
        <v>0.24087591240875914</v>
      </c>
      <c r="G12" s="24">
        <f t="shared" ref="G12:G21" si="2">E12/D12*100</f>
        <v>117.85714285714286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0</v>
      </c>
      <c r="E13" s="27">
        <v>0.5</v>
      </c>
      <c r="F13" s="27">
        <f t="shared" si="0"/>
        <v>0.39370078740157477</v>
      </c>
      <c r="G13" s="28" t="e">
        <f t="shared" si="2"/>
        <v>#DIV/0!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0</v>
      </c>
      <c r="E14" s="27">
        <v>0</v>
      </c>
      <c r="F14" s="27">
        <f t="shared" si="0"/>
        <v>0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2.8</v>
      </c>
      <c r="E15" s="27">
        <v>2.8</v>
      </c>
      <c r="F15" s="27">
        <f t="shared" si="0"/>
        <v>0.84084084084084088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1.2</v>
      </c>
      <c r="E16" s="31">
        <f>SUM(E17+E20)</f>
        <v>1.2</v>
      </c>
      <c r="F16" s="31">
        <f t="shared" si="0"/>
        <v>0.38634900193174498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1.2</v>
      </c>
      <c r="E17" s="31">
        <f>SUM(E18:E19)</f>
        <v>1.2</v>
      </c>
      <c r="F17" s="31">
        <f t="shared" si="0"/>
        <v>0.90771558245083206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0</v>
      </c>
      <c r="E18" s="27">
        <v>0</v>
      </c>
      <c r="F18" s="27">
        <f t="shared" si="0"/>
        <v>0</v>
      </c>
      <c r="G18" s="28" t="e">
        <f t="shared" si="2"/>
        <v>#DIV/0!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1.2</v>
      </c>
      <c r="E19" s="27">
        <v>1.2</v>
      </c>
      <c r="F19" s="27">
        <f t="shared" si="0"/>
        <v>8.3333333333333321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0</v>
      </c>
      <c r="E20" s="41">
        <v>0</v>
      </c>
      <c r="F20" s="41">
        <f t="shared" si="0"/>
        <v>0</v>
      </c>
      <c r="G20" s="42" t="e">
        <f t="shared" si="2"/>
        <v>#DIV/0!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0</v>
      </c>
      <c r="E21" s="27">
        <v>0</v>
      </c>
      <c r="F21" s="27">
        <f t="shared" si="0"/>
        <v>0</v>
      </c>
      <c r="G21" s="28" t="e">
        <f t="shared" si="2"/>
        <v>#DIV/0!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2044.5</v>
      </c>
      <c r="D22" s="18">
        <f>D23+D43</f>
        <v>136.20000000000002</v>
      </c>
      <c r="E22" s="18">
        <f>E23+E43</f>
        <v>136.20000000000002</v>
      </c>
      <c r="F22" s="18">
        <f t="shared" si="0"/>
        <v>6.661775495231109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136.20000000000002</v>
      </c>
      <c r="E23" s="23">
        <f>E24+E34+E38+E41</f>
        <v>136.20000000000002</v>
      </c>
      <c r="F23" s="23">
        <f t="shared" si="0"/>
        <v>7.8988575073943066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65.8</v>
      </c>
      <c r="E24" s="31">
        <f>E25+E33</f>
        <v>65.8</v>
      </c>
      <c r="F24" s="31">
        <f t="shared" si="0"/>
        <v>6.5090513403897514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22.2</v>
      </c>
      <c r="E25" s="34">
        <v>22.2</v>
      </c>
      <c r="F25" s="27">
        <f t="shared" si="0"/>
        <v>8.327081770442609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43.6</v>
      </c>
      <c r="E33" s="34">
        <v>43.6</v>
      </c>
      <c r="F33" s="27">
        <f>E33/C33*100</f>
        <v>5.857853016256886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631.4</v>
      </c>
      <c r="D34" s="35">
        <f>SUM(D36)</f>
        <v>52.6</v>
      </c>
      <c r="E34" s="35">
        <f>SUM(E35)</f>
        <v>52.6</v>
      </c>
      <c r="F34" s="27">
        <f t="shared" ref="F34:F37" si="4">E34/C34*100</f>
        <v>8.3306936965473568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631.4</v>
      </c>
      <c r="D35" s="40">
        <f>D36</f>
        <v>52.6</v>
      </c>
      <c r="E35" s="40">
        <f>E36</f>
        <v>52.6</v>
      </c>
      <c r="F35" s="41">
        <f t="shared" si="4"/>
        <v>8.3306936965473568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631.4</v>
      </c>
      <c r="D36" s="34">
        <f>SUM(D37)</f>
        <v>52.6</v>
      </c>
      <c r="E36" s="34">
        <f>SUM(E37)</f>
        <v>52.6</v>
      </c>
      <c r="F36" s="27">
        <f t="shared" si="4"/>
        <v>8.3306936965473568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631.4</v>
      </c>
      <c r="D37" s="34">
        <v>52.6</v>
      </c>
      <c r="E37" s="34">
        <v>52.6</v>
      </c>
      <c r="F37" s="27">
        <f t="shared" si="4"/>
        <v>8.3306936965473568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162.4</v>
      </c>
      <c r="D38" s="31">
        <f>SUM(D39)</f>
        <v>4</v>
      </c>
      <c r="E38" s="31">
        <f>SUM(E39)</f>
        <v>4</v>
      </c>
      <c r="F38" s="31">
        <f>E38/C38*100</f>
        <v>2.4630541871921179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162.4</v>
      </c>
      <c r="D39" s="40">
        <f t="shared" ref="D39:E39" si="6">D40</f>
        <v>4</v>
      </c>
      <c r="E39" s="40">
        <f t="shared" si="6"/>
        <v>4</v>
      </c>
      <c r="F39" s="41">
        <f t="shared" ref="F39:F44" si="7">E39/C39*100</f>
        <v>2.4630541871921179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162.4</v>
      </c>
      <c r="D40" s="34">
        <v>4</v>
      </c>
      <c r="E40" s="34">
        <v>4</v>
      </c>
      <c r="F40" s="27">
        <f t="shared" si="7"/>
        <v>2.4630541871921179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239.8</v>
      </c>
      <c r="D41" s="79">
        <f t="shared" ref="D41:E41" si="9">D42</f>
        <v>13.8</v>
      </c>
      <c r="E41" s="79">
        <f t="shared" si="9"/>
        <v>13.8</v>
      </c>
      <c r="F41" s="73">
        <f t="shared" si="7"/>
        <v>5.7547956630525432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239.8</v>
      </c>
      <c r="D42" s="76">
        <v>13.8</v>
      </c>
      <c r="E42" s="76">
        <v>13.8</v>
      </c>
      <c r="F42" s="73">
        <f t="shared" si="7"/>
        <v>5.7547956630525432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5024.8999999999996</v>
      </c>
      <c r="D44" s="45">
        <f>D22+D6</f>
        <v>234.10000000000002</v>
      </c>
      <c r="E44" s="45">
        <f>E22+E6</f>
        <v>234.70000000000002</v>
      </c>
      <c r="F44" s="45">
        <f t="shared" si="7"/>
        <v>4.6707397162132587</v>
      </c>
      <c r="G44" s="46">
        <f t="shared" ref="G44" si="10">E44/D44*100</f>
        <v>100.25630072618539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1785.2</v>
      </c>
      <c r="D46" s="51">
        <f>SUM(D48:D53)</f>
        <v>37.299999999999997</v>
      </c>
      <c r="E46" s="51">
        <f>SUM(E48:E53)</f>
        <v>37.299999999999997</v>
      </c>
      <c r="F46" s="51">
        <f t="shared" ref="F46:F55" si="11">E46/C46*100</f>
        <v>2.0894017477033384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1774.2</v>
      </c>
      <c r="D48" s="54">
        <v>37.299999999999997</v>
      </c>
      <c r="E48" s="54">
        <v>37.299999999999997</v>
      </c>
      <c r="F48" s="54">
        <f t="shared" si="11"/>
        <v>2.1023559914327583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10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162.4</v>
      </c>
      <c r="D54" s="51">
        <f>SUM(D55:D55)</f>
        <v>4</v>
      </c>
      <c r="E54" s="51">
        <f>SUM(E55:E55)</f>
        <v>2.2999999999999998</v>
      </c>
      <c r="F54" s="51">
        <f t="shared" si="11"/>
        <v>1.4162561576354677</v>
      </c>
      <c r="G54" s="51">
        <f t="shared" ref="G54:G72" si="12">E54/D54*100</f>
        <v>57.499999999999993</v>
      </c>
    </row>
    <row r="55" spans="1:7" ht="15.6">
      <c r="A55" s="52" t="s">
        <v>58</v>
      </c>
      <c r="B55" s="53" t="s">
        <v>59</v>
      </c>
      <c r="C55" s="54">
        <v>162.4</v>
      </c>
      <c r="D55" s="54">
        <v>4</v>
      </c>
      <c r="E55" s="54">
        <v>2.2999999999999998</v>
      </c>
      <c r="F55" s="54">
        <f t="shared" si="11"/>
        <v>1.4162561576354677</v>
      </c>
      <c r="G55" s="54">
        <f t="shared" si="12"/>
        <v>57.499999999999993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0</v>
      </c>
      <c r="E56" s="51">
        <v>0</v>
      </c>
      <c r="F56" s="51">
        <f>E56/C56*100</f>
        <v>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1069.3</v>
      </c>
      <c r="D58" s="51">
        <f>SUM(D59:D61)</f>
        <v>0</v>
      </c>
      <c r="E58" s="51">
        <f>SUM(E59:E61)</f>
        <v>0</v>
      </c>
      <c r="F58" s="51">
        <f>E58/C58*100</f>
        <v>0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1069.3</v>
      </c>
      <c r="D60" s="54">
        <v>0</v>
      </c>
      <c r="E60" s="54">
        <v>0</v>
      </c>
      <c r="F60" s="54">
        <f t="shared" ref="F60:F75" si="13">E60/C60*100</f>
        <v>0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1941.5</v>
      </c>
      <c r="D71" s="51">
        <f>SUM(D72:D72)</f>
        <v>105.6</v>
      </c>
      <c r="E71" s="51">
        <f>SUM(E72:E72)</f>
        <v>105.6</v>
      </c>
      <c r="F71" s="51">
        <f t="shared" si="13"/>
        <v>5.4390934844192635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1941.5</v>
      </c>
      <c r="D72" s="54">
        <v>105.6</v>
      </c>
      <c r="E72" s="54">
        <v>105.6</v>
      </c>
      <c r="F72" s="54">
        <f t="shared" si="13"/>
        <v>5.4390934844192635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191.5</v>
      </c>
      <c r="D73" s="51">
        <f>SUM(D74:D74)</f>
        <v>0</v>
      </c>
      <c r="E73" s="51">
        <f>SUM(E74:E74)</f>
        <v>0</v>
      </c>
      <c r="F73" s="51">
        <f t="shared" si="13"/>
        <v>0</v>
      </c>
      <c r="G73" s="51">
        <v>0</v>
      </c>
    </row>
    <row r="74" spans="1:7" ht="15.6">
      <c r="A74" s="52" t="s">
        <v>90</v>
      </c>
      <c r="B74" s="53" t="s">
        <v>91</v>
      </c>
      <c r="C74" s="54">
        <v>191.5</v>
      </c>
      <c r="D74" s="54">
        <v>0</v>
      </c>
      <c r="E74" s="54">
        <v>0</v>
      </c>
      <c r="F74" s="54">
        <f t="shared" si="13"/>
        <v>0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5173.9000000000005</v>
      </c>
      <c r="D75" s="51">
        <f>SUM(D46+D54+D58+D62+D71+D73)</f>
        <v>146.89999999999998</v>
      </c>
      <c r="E75" s="51">
        <f>SUM(E46+E54+E58+E62+E71+E73)</f>
        <v>145.19999999999999</v>
      </c>
      <c r="F75" s="51">
        <f t="shared" si="13"/>
        <v>2.8063936295637713</v>
      </c>
      <c r="G75" s="51">
        <f>E75/D75*100</f>
        <v>98.842750170183805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-149.00000000000091</v>
      </c>
      <c r="D77" s="51">
        <v>87.2</v>
      </c>
      <c r="E77" s="51">
        <f>E44-E75</f>
        <v>89.500000000000028</v>
      </c>
      <c r="F77" s="54"/>
      <c r="G77" s="54"/>
    </row>
    <row r="78" spans="1:7" ht="31.2">
      <c r="A78" s="48" t="s">
        <v>95</v>
      </c>
      <c r="B78" s="49" t="s">
        <v>96</v>
      </c>
      <c r="C78" s="51">
        <v>149</v>
      </c>
      <c r="D78" s="51">
        <v>-87.2</v>
      </c>
      <c r="E78" s="51">
        <v>-89.5</v>
      </c>
      <c r="F78" s="54"/>
      <c r="G78" s="54"/>
    </row>
    <row r="79" spans="1:7" ht="31.2">
      <c r="A79" s="48" t="s">
        <v>97</v>
      </c>
      <c r="B79" s="49" t="s">
        <v>98</v>
      </c>
      <c r="C79" s="51">
        <v>149</v>
      </c>
      <c r="D79" s="51">
        <v>-87.2</v>
      </c>
      <c r="E79" s="51">
        <v>-89.5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01.12.2024</vt:lpstr>
      <vt:lpstr>'01.12.2024'!Excel_BuiltIn__FilterDatabase</vt:lpstr>
      <vt:lpstr>'01.12.2024'!Заголовки_для_печати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2025-03-24T06:03:36Z</dcterms:modified>
</cp:coreProperties>
</file>